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1 - Strojně technolog..." sheetId="2" r:id="rId2"/>
    <sheet name="PS 02 - Elektro část " sheetId="3" r:id="rId3"/>
    <sheet name="SO 01 - Budova ČOV" sheetId="4" r:id="rId4"/>
    <sheet name="SO 02 - Základ pro zásobn..." sheetId="5" r:id="rId5"/>
    <sheet name="SO 03 - Spojovací potrubí..." sheetId="6" r:id="rId6"/>
    <sheet name="SO 04 - Zpevněné plochy" sheetId="7" r:id="rId7"/>
    <sheet name="SO 05 - Terénní úpravy a ..." sheetId="8" r:id="rId8"/>
    <sheet name="SO 06 - Studna" sheetId="9" r:id="rId9"/>
    <sheet name="SO 07 - Vnější kabelové r..." sheetId="10" r:id="rId10"/>
    <sheet name="SO 08 - Přípojka el. energie" sheetId="11" r:id="rId11"/>
    <sheet name="SO 09 - Oplocení" sheetId="12" r:id="rId12"/>
    <sheet name="VON - Vedlejší a ostatní ..." sheetId="13" r:id="rId13"/>
    <sheet name="2023_10_21. - Odtok z ČOV..." sheetId="14" r:id="rId14"/>
  </sheets>
  <definedNames>
    <definedName name="_xlnm.Print_Area" localSheetId="0">'Rekapitulace stavby'!$D$4:$AO$76,'Rekapitulace stavby'!$C$82:$AQ$108</definedName>
    <definedName name="_xlnm.Print_Titles" localSheetId="0">'Rekapitulace stavby'!$92:$92</definedName>
    <definedName name="_xlnm._FilterDatabase" localSheetId="1" hidden="1">'PS 01 - Strojně technolog...'!$C$123:$K$241</definedName>
    <definedName name="_xlnm.Print_Area" localSheetId="1">'PS 01 - Strojně technolog...'!$C$4:$J$76,'PS 01 - Strojně technolog...'!$C$82:$J$105,'PS 01 - Strojně technolog...'!$C$111:$J$241</definedName>
    <definedName name="_xlnm.Print_Titles" localSheetId="1">'PS 01 - Strojně technolog...'!$123:$123</definedName>
    <definedName name="_xlnm._FilterDatabase" localSheetId="2" hidden="1">'PS 02 - Elektro část '!$C$127:$K$346</definedName>
    <definedName name="_xlnm.Print_Area" localSheetId="2">'PS 02 - Elektro část '!$C$4:$J$76,'PS 02 - Elektro část '!$C$82:$J$109,'PS 02 - Elektro část '!$C$115:$J$346</definedName>
    <definedName name="_xlnm.Print_Titles" localSheetId="2">'PS 02 - Elektro část '!$127:$127</definedName>
    <definedName name="_xlnm._FilterDatabase" localSheetId="3" hidden="1">'SO 01 - Budova ČOV'!$C$142:$K$600</definedName>
    <definedName name="_xlnm.Print_Area" localSheetId="3">'SO 01 - Budova ČOV'!$C$4:$J$76,'SO 01 - Budova ČOV'!$C$82:$J$124,'SO 01 - Budova ČOV'!$C$130:$J$600</definedName>
    <definedName name="_xlnm.Print_Titles" localSheetId="3">'SO 01 - Budova ČOV'!$142:$142</definedName>
    <definedName name="_xlnm._FilterDatabase" localSheetId="4" hidden="1">'SO 02 - Základ pro zásobn...'!$C$120:$K$183</definedName>
    <definedName name="_xlnm.Print_Area" localSheetId="4">'SO 02 - Základ pro zásobn...'!$C$4:$J$76,'SO 02 - Základ pro zásobn...'!$C$82:$J$102,'SO 02 - Základ pro zásobn...'!$C$108:$J$183</definedName>
    <definedName name="_xlnm.Print_Titles" localSheetId="4">'SO 02 - Základ pro zásobn...'!$120:$120</definedName>
    <definedName name="_xlnm._FilterDatabase" localSheetId="5" hidden="1">'SO 03 - Spojovací potrubí...'!$C$128:$K$436</definedName>
    <definedName name="_xlnm.Print_Area" localSheetId="5">'SO 03 - Spojovací potrubí...'!$C$4:$J$76,'SO 03 - Spojovací potrubí...'!$C$82:$J$110,'SO 03 - Spojovací potrubí...'!$C$116:$J$436</definedName>
    <definedName name="_xlnm.Print_Titles" localSheetId="5">'SO 03 - Spojovací potrubí...'!$128:$128</definedName>
    <definedName name="_xlnm._FilterDatabase" localSheetId="6" hidden="1">'SO 04 - Zpevněné plochy'!$C$120:$K$208</definedName>
    <definedName name="_xlnm.Print_Area" localSheetId="6">'SO 04 - Zpevněné plochy'!$C$4:$J$76,'SO 04 - Zpevněné plochy'!$C$82:$J$102,'SO 04 - Zpevněné plochy'!$C$108:$J$208</definedName>
    <definedName name="_xlnm.Print_Titles" localSheetId="6">'SO 04 - Zpevněné plochy'!$120:$120</definedName>
    <definedName name="_xlnm._FilterDatabase" localSheetId="7" hidden="1">'SO 05 - Terénní úpravy a ...'!$C$118:$K$188</definedName>
    <definedName name="_xlnm.Print_Area" localSheetId="7">'SO 05 - Terénní úpravy a ...'!$C$4:$J$76,'SO 05 - Terénní úpravy a ...'!$C$82:$J$100,'SO 05 - Terénní úpravy a ...'!$C$106:$J$188</definedName>
    <definedName name="_xlnm.Print_Titles" localSheetId="7">'SO 05 - Terénní úpravy a ...'!$118:$118</definedName>
    <definedName name="_xlnm._FilterDatabase" localSheetId="8" hidden="1">'SO 06 - Studna'!$C$125:$K$232</definedName>
    <definedName name="_xlnm.Print_Area" localSheetId="8">'SO 06 - Studna'!$C$4:$J$76,'SO 06 - Studna'!$C$82:$J$107,'SO 06 - Studna'!$C$113:$J$232</definedName>
    <definedName name="_xlnm.Print_Titles" localSheetId="8">'SO 06 - Studna'!$125:$125</definedName>
    <definedName name="_xlnm._FilterDatabase" localSheetId="9" hidden="1">'SO 07 - Vnější kabelové r...'!$C$120:$K$158</definedName>
    <definedName name="_xlnm.Print_Area" localSheetId="9">'SO 07 - Vnější kabelové r...'!$C$4:$J$76,'SO 07 - Vnější kabelové r...'!$C$82:$J$102,'SO 07 - Vnější kabelové r...'!$C$108:$J$158</definedName>
    <definedName name="_xlnm.Print_Titles" localSheetId="9">'SO 07 - Vnější kabelové r...'!$120:$120</definedName>
    <definedName name="_xlnm._FilterDatabase" localSheetId="10" hidden="1">'SO 08 - Přípojka el. energie'!$C$117:$K$121</definedName>
    <definedName name="_xlnm.Print_Area" localSheetId="10">'SO 08 - Přípojka el. energie'!$C$4:$J$76,'SO 08 - Přípojka el. energie'!$C$82:$J$99,'SO 08 - Přípojka el. energie'!$C$105:$J$121</definedName>
    <definedName name="_xlnm.Print_Titles" localSheetId="10">'SO 08 - Přípojka el. energie'!$117:$117</definedName>
    <definedName name="_xlnm._FilterDatabase" localSheetId="11" hidden="1">'SO 09 - Oplocení'!$C$119:$K$168</definedName>
    <definedName name="_xlnm.Print_Area" localSheetId="11">'SO 09 - Oplocení'!$C$4:$J$76,'SO 09 - Oplocení'!$C$82:$J$101,'SO 09 - Oplocení'!$C$107:$J$168</definedName>
    <definedName name="_xlnm.Print_Titles" localSheetId="11">'SO 09 - Oplocení'!$119:$119</definedName>
    <definedName name="_xlnm._FilterDatabase" localSheetId="12" hidden="1">'VON - Vedlejší a ostatní ...'!$C$119:$K$127</definedName>
    <definedName name="_xlnm.Print_Area" localSheetId="12">'VON - Vedlejší a ostatní ...'!$C$4:$J$76,'VON - Vedlejší a ostatní ...'!$C$82:$J$101,'VON - Vedlejší a ostatní ...'!$C$107:$J$127</definedName>
    <definedName name="_xlnm.Print_Titles" localSheetId="12">'VON - Vedlejší a ostatní ...'!$119:$119</definedName>
    <definedName name="_xlnm._FilterDatabase" localSheetId="13" hidden="1">'2023_10_21. - Odtok z ČOV...'!$C$122:$K$235</definedName>
    <definedName name="_xlnm.Print_Area" localSheetId="13">'2023_10_21. - Odtok z ČOV...'!$C$4:$J$75,'2023_10_21. - Odtok z ČOV...'!$C$81:$J$104,'2023_10_21. - Odtok z ČOV...'!$C$110:$J$235</definedName>
    <definedName name="_xlnm.Print_Titles" localSheetId="13">'2023_10_21. - Odtok z ČOV...'!$122:$122</definedName>
  </definedNames>
  <calcPr/>
</workbook>
</file>

<file path=xl/calcChain.xml><?xml version="1.0" encoding="utf-8"?>
<calcChain xmlns="http://schemas.openxmlformats.org/spreadsheetml/2006/main">
  <c i="14" l="1" r="J37"/>
  <c r="J36"/>
  <c i="1" r="AY107"/>
  <c i="14" r="J35"/>
  <c i="1" r="AX107"/>
  <c i="14" r="BI234"/>
  <c r="BH234"/>
  <c r="BG234"/>
  <c r="BF234"/>
  <c r="T234"/>
  <c r="T233"/>
  <c r="T232"/>
  <c r="R234"/>
  <c r="R233"/>
  <c r="R232"/>
  <c r="P234"/>
  <c r="P233"/>
  <c r="P232"/>
  <c r="BI230"/>
  <c r="BH230"/>
  <c r="BG230"/>
  <c r="BF230"/>
  <c r="T230"/>
  <c r="T229"/>
  <c r="R230"/>
  <c r="R229"/>
  <c r="P230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T184"/>
  <c r="R185"/>
  <c r="R184"/>
  <c r="P185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T176"/>
  <c r="R177"/>
  <c r="R176"/>
  <c r="P177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J120"/>
  <c r="J119"/>
  <c r="F119"/>
  <c r="F117"/>
  <c r="E115"/>
  <c r="J91"/>
  <c r="J90"/>
  <c r="F90"/>
  <c r="F88"/>
  <c r="E86"/>
  <c r="J18"/>
  <c r="E18"/>
  <c r="F120"/>
  <c r="J17"/>
  <c r="J12"/>
  <c r="J88"/>
  <c r="E7"/>
  <c r="E84"/>
  <c i="13" r="J37"/>
  <c r="J36"/>
  <c i="1" r="AY106"/>
  <c i="13" r="J35"/>
  <c i="1" r="AX106"/>
  <c i="13" r="BI127"/>
  <c r="BH127"/>
  <c r="BG127"/>
  <c r="BF127"/>
  <c r="T127"/>
  <c r="T126"/>
  <c r="R127"/>
  <c r="R126"/>
  <c r="P127"/>
  <c r="P126"/>
  <c r="BI125"/>
  <c r="BH125"/>
  <c r="BG125"/>
  <c r="BF125"/>
  <c r="T125"/>
  <c r="T124"/>
  <c r="R125"/>
  <c r="R124"/>
  <c r="P125"/>
  <c r="P124"/>
  <c r="BI123"/>
  <c r="BH123"/>
  <c r="BG123"/>
  <c r="BF123"/>
  <c r="T123"/>
  <c r="T122"/>
  <c r="T121"/>
  <c r="T120"/>
  <c r="R123"/>
  <c r="R122"/>
  <c r="R121"/>
  <c r="R120"/>
  <c r="P123"/>
  <c r="P122"/>
  <c r="P121"/>
  <c r="P120"/>
  <c i="1" r="AU106"/>
  <c i="13" r="J116"/>
  <c r="F116"/>
  <c r="F114"/>
  <c r="E112"/>
  <c r="J91"/>
  <c r="F91"/>
  <c r="F89"/>
  <c r="E87"/>
  <c r="J24"/>
  <c r="E24"/>
  <c r="J117"/>
  <c r="J23"/>
  <c r="J18"/>
  <c r="E18"/>
  <c r="F92"/>
  <c r="J17"/>
  <c r="J12"/>
  <c r="J114"/>
  <c r="E7"/>
  <c r="E110"/>
  <c i="12" r="J37"/>
  <c r="J36"/>
  <c i="1" r="AY105"/>
  <c i="12" r="J35"/>
  <c i="1" r="AX105"/>
  <c i="12" r="BI168"/>
  <c r="BH168"/>
  <c r="BG168"/>
  <c r="BF168"/>
  <c r="T168"/>
  <c r="T167"/>
  <c r="R168"/>
  <c r="R167"/>
  <c r="P168"/>
  <c r="P167"/>
  <c r="BI166"/>
  <c r="BH166"/>
  <c r="BG166"/>
  <c r="BF166"/>
  <c r="T166"/>
  <c r="R166"/>
  <c r="P166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J116"/>
  <c r="F116"/>
  <c r="F114"/>
  <c r="E112"/>
  <c r="J91"/>
  <c r="F91"/>
  <c r="F89"/>
  <c r="E87"/>
  <c r="J24"/>
  <c r="E24"/>
  <c r="J117"/>
  <c r="J23"/>
  <c r="J18"/>
  <c r="E18"/>
  <c r="F92"/>
  <c r="J17"/>
  <c r="J12"/>
  <c r="J114"/>
  <c r="E7"/>
  <c r="E85"/>
  <c i="11" r="J37"/>
  <c r="J36"/>
  <c i="1" r="AY104"/>
  <c i="11" r="J35"/>
  <c i="1" r="AX104"/>
  <c i="11" r="BI121"/>
  <c r="BH121"/>
  <c r="BG121"/>
  <c r="BF121"/>
  <c r="T121"/>
  <c r="T120"/>
  <c r="T119"/>
  <c r="T118"/>
  <c r="R121"/>
  <c r="R120"/>
  <c r="R119"/>
  <c r="R118"/>
  <c r="P121"/>
  <c r="P120"/>
  <c r="P119"/>
  <c r="P118"/>
  <c i="1" r="AU104"/>
  <c i="11" r="J114"/>
  <c r="F114"/>
  <c r="F112"/>
  <c r="E110"/>
  <c r="J91"/>
  <c r="F91"/>
  <c r="F89"/>
  <c r="E87"/>
  <c r="J24"/>
  <c r="E24"/>
  <c r="J92"/>
  <c r="J23"/>
  <c r="J18"/>
  <c r="E18"/>
  <c r="F115"/>
  <c r="J17"/>
  <c r="J12"/>
  <c r="J89"/>
  <c r="E7"/>
  <c r="E85"/>
  <c i="10" r="J37"/>
  <c r="J36"/>
  <c i="1" r="AY103"/>
  <c i="10" r="J35"/>
  <c i="1" r="AX103"/>
  <c i="10" r="BI158"/>
  <c r="BH158"/>
  <c r="BG158"/>
  <c r="BF158"/>
  <c r="T158"/>
  <c r="R158"/>
  <c r="P158"/>
  <c r="BI157"/>
  <c r="BH157"/>
  <c r="BG157"/>
  <c r="BF157"/>
  <c r="T157"/>
  <c r="R157"/>
  <c r="P157"/>
  <c r="BI151"/>
  <c r="BH151"/>
  <c r="BG151"/>
  <c r="BF151"/>
  <c r="T151"/>
  <c r="T150"/>
  <c r="R151"/>
  <c r="R150"/>
  <c r="P151"/>
  <c r="P150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118"/>
  <c r="J23"/>
  <c r="J18"/>
  <c r="E18"/>
  <c r="F118"/>
  <c r="J17"/>
  <c r="J12"/>
  <c r="J115"/>
  <c r="E7"/>
  <c r="E111"/>
  <c i="9" r="J37"/>
  <c r="J36"/>
  <c i="1" r="AY102"/>
  <c i="9" r="J35"/>
  <c i="1" r="AX102"/>
  <c i="9" r="BI232"/>
  <c r="BH232"/>
  <c r="BG232"/>
  <c r="BF232"/>
  <c r="T232"/>
  <c r="T231"/>
  <c r="T230"/>
  <c r="R232"/>
  <c r="R231"/>
  <c r="R230"/>
  <c r="P232"/>
  <c r="P231"/>
  <c r="P230"/>
  <c r="BI229"/>
  <c r="BH229"/>
  <c r="BG229"/>
  <c r="BF229"/>
  <c r="T229"/>
  <c r="T228"/>
  <c r="R229"/>
  <c r="R228"/>
  <c r="P229"/>
  <c r="P228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6"/>
  <c r="BH216"/>
  <c r="BG216"/>
  <c r="BF216"/>
  <c r="T216"/>
  <c r="R216"/>
  <c r="P216"/>
  <c r="BI212"/>
  <c r="BH212"/>
  <c r="BG212"/>
  <c r="BF212"/>
  <c r="T212"/>
  <c r="R212"/>
  <c r="P212"/>
  <c r="BI207"/>
  <c r="BH207"/>
  <c r="BG207"/>
  <c r="BF207"/>
  <c r="T207"/>
  <c r="T206"/>
  <c r="R207"/>
  <c r="R206"/>
  <c r="P207"/>
  <c r="P206"/>
  <c r="BI201"/>
  <c r="BH201"/>
  <c r="BG201"/>
  <c r="BF201"/>
  <c r="T201"/>
  <c r="R201"/>
  <c r="P201"/>
  <c r="BI196"/>
  <c r="BH196"/>
  <c r="BG196"/>
  <c r="BF196"/>
  <c r="T196"/>
  <c r="R196"/>
  <c r="P196"/>
  <c r="BI191"/>
  <c r="BH191"/>
  <c r="BG191"/>
  <c r="BF191"/>
  <c r="T191"/>
  <c r="R191"/>
  <c r="P191"/>
  <c r="BI188"/>
  <c r="BH188"/>
  <c r="BG188"/>
  <c r="BF188"/>
  <c r="T188"/>
  <c r="R188"/>
  <c r="P188"/>
  <c r="BI183"/>
  <c r="BH183"/>
  <c r="BG183"/>
  <c r="BF183"/>
  <c r="T183"/>
  <c r="R183"/>
  <c r="P183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4"/>
  <c r="BH164"/>
  <c r="BG164"/>
  <c r="BF164"/>
  <c r="T164"/>
  <c r="R164"/>
  <c r="P164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0"/>
  <c r="BH150"/>
  <c r="BG150"/>
  <c r="BF150"/>
  <c r="T150"/>
  <c r="R150"/>
  <c r="P150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J122"/>
  <c r="F122"/>
  <c r="F120"/>
  <c r="E118"/>
  <c r="J91"/>
  <c r="F91"/>
  <c r="F89"/>
  <c r="E87"/>
  <c r="J24"/>
  <c r="E24"/>
  <c r="J123"/>
  <c r="J23"/>
  <c r="J18"/>
  <c r="E18"/>
  <c r="F123"/>
  <c r="J17"/>
  <c r="J12"/>
  <c r="J120"/>
  <c r="E7"/>
  <c r="E116"/>
  <c i="8" r="J37"/>
  <c r="J36"/>
  <c i="1" r="AY101"/>
  <c i="8" r="J35"/>
  <c i="1" r="AX101"/>
  <c i="8" r="BI188"/>
  <c r="BH188"/>
  <c r="BG188"/>
  <c r="BF188"/>
  <c r="T188"/>
  <c r="T187"/>
  <c r="R188"/>
  <c r="R187"/>
  <c r="P188"/>
  <c r="P187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6"/>
  <c r="BH146"/>
  <c r="BG146"/>
  <c r="BF146"/>
  <c r="T146"/>
  <c r="R146"/>
  <c r="P146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116"/>
  <c r="J23"/>
  <c r="J18"/>
  <c r="E18"/>
  <c r="F92"/>
  <c r="J17"/>
  <c r="J12"/>
  <c r="J89"/>
  <c r="E7"/>
  <c r="E109"/>
  <c i="7" r="J37"/>
  <c r="J36"/>
  <c i="1" r="AY100"/>
  <c i="7" r="J35"/>
  <c i="1" r="AX100"/>
  <c i="7"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89"/>
  <c r="BH189"/>
  <c r="BG189"/>
  <c r="BF189"/>
  <c r="T189"/>
  <c r="R189"/>
  <c r="P189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0"/>
  <c r="BH130"/>
  <c r="BG130"/>
  <c r="BF130"/>
  <c r="T130"/>
  <c r="R130"/>
  <c r="P130"/>
  <c r="BI128"/>
  <c r="BH128"/>
  <c r="BG128"/>
  <c r="BF128"/>
  <c r="T128"/>
  <c r="R128"/>
  <c r="P128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92"/>
  <c r="J23"/>
  <c r="J18"/>
  <c r="E18"/>
  <c r="F118"/>
  <c r="J17"/>
  <c r="J12"/>
  <c r="J115"/>
  <c r="E7"/>
  <c r="E85"/>
  <c i="6" r="J37"/>
  <c r="J36"/>
  <c i="1" r="AY99"/>
  <c i="6" r="J35"/>
  <c i="1" r="AX99"/>
  <c i="6" r="BI436"/>
  <c r="BH436"/>
  <c r="BG436"/>
  <c r="BF436"/>
  <c r="T436"/>
  <c r="T435"/>
  <c r="R436"/>
  <c r="R435"/>
  <c r="P436"/>
  <c r="P435"/>
  <c r="BI434"/>
  <c r="BH434"/>
  <c r="BG434"/>
  <c r="BF434"/>
  <c r="T434"/>
  <c r="R434"/>
  <c r="P434"/>
  <c r="BI429"/>
  <c r="BH429"/>
  <c r="BG429"/>
  <c r="BF429"/>
  <c r="T429"/>
  <c r="R429"/>
  <c r="P429"/>
  <c r="BI425"/>
  <c r="BH425"/>
  <c r="BG425"/>
  <c r="BF425"/>
  <c r="T425"/>
  <c r="R425"/>
  <c r="P425"/>
  <c r="BI421"/>
  <c r="BH421"/>
  <c r="BG421"/>
  <c r="BF421"/>
  <c r="T421"/>
  <c r="R421"/>
  <c r="P421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09"/>
  <c r="BH409"/>
  <c r="BG409"/>
  <c r="BF409"/>
  <c r="T409"/>
  <c r="R409"/>
  <c r="P409"/>
  <c r="BI407"/>
  <c r="BH407"/>
  <c r="BG407"/>
  <c r="BF407"/>
  <c r="T407"/>
  <c r="R407"/>
  <c r="P407"/>
  <c r="BI393"/>
  <c r="BH393"/>
  <c r="BG393"/>
  <c r="BF393"/>
  <c r="T393"/>
  <c r="R393"/>
  <c r="P393"/>
  <c r="BI390"/>
  <c r="BH390"/>
  <c r="BG390"/>
  <c r="BF390"/>
  <c r="T390"/>
  <c r="T389"/>
  <c r="R390"/>
  <c r="R389"/>
  <c r="P390"/>
  <c r="P389"/>
  <c r="BI386"/>
  <c r="BH386"/>
  <c r="BG386"/>
  <c r="BF386"/>
  <c r="T386"/>
  <c r="R386"/>
  <c r="P386"/>
  <c r="BI384"/>
  <c r="BH384"/>
  <c r="BG384"/>
  <c r="BF384"/>
  <c r="T384"/>
  <c r="R384"/>
  <c r="P384"/>
  <c r="BI380"/>
  <c r="BH380"/>
  <c r="BG380"/>
  <c r="BF380"/>
  <c r="T380"/>
  <c r="R380"/>
  <c r="P380"/>
  <c r="BI375"/>
  <c r="BH375"/>
  <c r="BG375"/>
  <c r="BF375"/>
  <c r="T375"/>
  <c r="R375"/>
  <c r="P375"/>
  <c r="BI371"/>
  <c r="BH371"/>
  <c r="BG371"/>
  <c r="BF371"/>
  <c r="T371"/>
  <c r="R371"/>
  <c r="P371"/>
  <c r="BI367"/>
  <c r="BH367"/>
  <c r="BG367"/>
  <c r="BF367"/>
  <c r="T367"/>
  <c r="R367"/>
  <c r="P367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6"/>
  <c r="BH356"/>
  <c r="BG356"/>
  <c r="BF356"/>
  <c r="T356"/>
  <c r="R356"/>
  <c r="P356"/>
  <c r="BI353"/>
  <c r="BH353"/>
  <c r="BG353"/>
  <c r="BF353"/>
  <c r="T353"/>
  <c r="R353"/>
  <c r="P353"/>
  <c r="BI351"/>
  <c r="BH351"/>
  <c r="BG351"/>
  <c r="BF351"/>
  <c r="T351"/>
  <c r="R351"/>
  <c r="P351"/>
  <c r="BI350"/>
  <c r="BH350"/>
  <c r="BG350"/>
  <c r="BF350"/>
  <c r="T350"/>
  <c r="R350"/>
  <c r="P350"/>
  <c r="BI343"/>
  <c r="BH343"/>
  <c r="BG343"/>
  <c r="BF343"/>
  <c r="T343"/>
  <c r="R343"/>
  <c r="P343"/>
  <c r="BI342"/>
  <c r="BH342"/>
  <c r="BG342"/>
  <c r="BF342"/>
  <c r="T342"/>
  <c r="R342"/>
  <c r="P342"/>
  <c r="BI339"/>
  <c r="BH339"/>
  <c r="BG339"/>
  <c r="BF339"/>
  <c r="T339"/>
  <c r="R339"/>
  <c r="P339"/>
  <c r="BI331"/>
  <c r="BH331"/>
  <c r="BG331"/>
  <c r="BF331"/>
  <c r="T331"/>
  <c r="R331"/>
  <c r="P331"/>
  <c r="BI323"/>
  <c r="BH323"/>
  <c r="BG323"/>
  <c r="BF323"/>
  <c r="T323"/>
  <c r="R323"/>
  <c r="P323"/>
  <c r="BI322"/>
  <c r="BH322"/>
  <c r="BG322"/>
  <c r="BF322"/>
  <c r="T322"/>
  <c r="R322"/>
  <c r="P322"/>
  <c r="BI315"/>
  <c r="BH315"/>
  <c r="BG315"/>
  <c r="BF315"/>
  <c r="T315"/>
  <c r="R315"/>
  <c r="P315"/>
  <c r="BI307"/>
  <c r="BH307"/>
  <c r="BG307"/>
  <c r="BF307"/>
  <c r="T307"/>
  <c r="R307"/>
  <c r="P307"/>
  <c r="BI293"/>
  <c r="BH293"/>
  <c r="BG293"/>
  <c r="BF293"/>
  <c r="T293"/>
  <c r="R293"/>
  <c r="P293"/>
  <c r="BI289"/>
  <c r="BH289"/>
  <c r="BG289"/>
  <c r="BF289"/>
  <c r="T289"/>
  <c r="R289"/>
  <c r="P289"/>
  <c r="BI286"/>
  <c r="BH286"/>
  <c r="BG286"/>
  <c r="BF286"/>
  <c r="T286"/>
  <c r="R286"/>
  <c r="P286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1"/>
  <c r="BH271"/>
  <c r="BG271"/>
  <c r="BF271"/>
  <c r="T271"/>
  <c r="R271"/>
  <c r="P271"/>
  <c r="BI263"/>
  <c r="BH263"/>
  <c r="BG263"/>
  <c r="BF263"/>
  <c r="T263"/>
  <c r="R263"/>
  <c r="P263"/>
  <c r="BI256"/>
  <c r="BH256"/>
  <c r="BG256"/>
  <c r="BF256"/>
  <c r="T256"/>
  <c r="R256"/>
  <c r="P256"/>
  <c r="BI244"/>
  <c r="BH244"/>
  <c r="BG244"/>
  <c r="BF244"/>
  <c r="T244"/>
  <c r="R244"/>
  <c r="P244"/>
  <c r="BI240"/>
  <c r="BH240"/>
  <c r="BG240"/>
  <c r="BF240"/>
  <c r="T240"/>
  <c r="R240"/>
  <c r="P240"/>
  <c r="BI234"/>
  <c r="BH234"/>
  <c r="BG234"/>
  <c r="BF234"/>
  <c r="T234"/>
  <c r="R234"/>
  <c r="P234"/>
  <c r="BI233"/>
  <c r="BH233"/>
  <c r="BG233"/>
  <c r="BF233"/>
  <c r="T233"/>
  <c r="R233"/>
  <c r="P233"/>
  <c r="BI227"/>
  <c r="BH227"/>
  <c r="BG227"/>
  <c r="BF227"/>
  <c r="T227"/>
  <c r="R227"/>
  <c r="P227"/>
  <c r="BI220"/>
  <c r="BH220"/>
  <c r="BG220"/>
  <c r="BF220"/>
  <c r="T220"/>
  <c r="R220"/>
  <c r="P220"/>
  <c r="BI216"/>
  <c r="BH216"/>
  <c r="BG216"/>
  <c r="BF216"/>
  <c r="T216"/>
  <c r="R216"/>
  <c r="P216"/>
  <c r="BI211"/>
  <c r="BH211"/>
  <c r="BG211"/>
  <c r="BF211"/>
  <c r="T211"/>
  <c r="T210"/>
  <c r="R211"/>
  <c r="R210"/>
  <c r="P211"/>
  <c r="P210"/>
  <c r="BI208"/>
  <c r="BH208"/>
  <c r="BG208"/>
  <c r="BF208"/>
  <c r="T208"/>
  <c r="R208"/>
  <c r="P208"/>
  <c r="BI201"/>
  <c r="BH201"/>
  <c r="BG201"/>
  <c r="BF201"/>
  <c r="T201"/>
  <c r="R201"/>
  <c r="P201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68"/>
  <c r="BH168"/>
  <c r="BG168"/>
  <c r="BF168"/>
  <c r="T168"/>
  <c r="R168"/>
  <c r="P168"/>
  <c r="BI167"/>
  <c r="BH167"/>
  <c r="BG167"/>
  <c r="BF167"/>
  <c r="T167"/>
  <c r="R167"/>
  <c r="P167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R159"/>
  <c r="P159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J125"/>
  <c r="F125"/>
  <c r="F123"/>
  <c r="E121"/>
  <c r="J91"/>
  <c r="F91"/>
  <c r="F89"/>
  <c r="E87"/>
  <c r="J24"/>
  <c r="E24"/>
  <c r="J126"/>
  <c r="J23"/>
  <c r="J18"/>
  <c r="E18"/>
  <c r="F92"/>
  <c r="J17"/>
  <c r="J12"/>
  <c r="J123"/>
  <c r="E7"/>
  <c r="E119"/>
  <c i="5" r="J37"/>
  <c r="J36"/>
  <c i="1" r="AY98"/>
  <c i="5" r="J35"/>
  <c i="1" r="AX98"/>
  <c i="5" r="BI183"/>
  <c r="BH183"/>
  <c r="BG183"/>
  <c r="BF183"/>
  <c r="T183"/>
  <c r="T182"/>
  <c r="R183"/>
  <c r="R182"/>
  <c r="P183"/>
  <c r="P182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1"/>
  <c r="BH161"/>
  <c r="BG161"/>
  <c r="BF161"/>
  <c r="T161"/>
  <c r="T160"/>
  <c r="R161"/>
  <c r="R160"/>
  <c r="P161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118"/>
  <c r="J23"/>
  <c r="J18"/>
  <c r="E18"/>
  <c r="F118"/>
  <c r="J17"/>
  <c r="J12"/>
  <c r="J115"/>
  <c r="E7"/>
  <c r="E85"/>
  <c i="4" r="J37"/>
  <c r="J36"/>
  <c i="1" r="AY97"/>
  <c i="4" r="J35"/>
  <c i="1" r="AX97"/>
  <c i="4" r="BI598"/>
  <c r="BH598"/>
  <c r="BG598"/>
  <c r="BF598"/>
  <c r="T598"/>
  <c r="R598"/>
  <c r="P598"/>
  <c r="BI597"/>
  <c r="BH597"/>
  <c r="BG597"/>
  <c r="BF597"/>
  <c r="T597"/>
  <c r="R597"/>
  <c r="P597"/>
  <c r="BI594"/>
  <c r="BH594"/>
  <c r="BG594"/>
  <c r="BF594"/>
  <c r="T594"/>
  <c r="R594"/>
  <c r="P594"/>
  <c r="BI592"/>
  <c r="BH592"/>
  <c r="BG592"/>
  <c r="BF592"/>
  <c r="T592"/>
  <c r="R592"/>
  <c r="P592"/>
  <c r="BI590"/>
  <c r="BH590"/>
  <c r="BG590"/>
  <c r="BF590"/>
  <c r="T590"/>
  <c r="R590"/>
  <c r="P590"/>
  <c r="BI586"/>
  <c r="BH586"/>
  <c r="BG586"/>
  <c r="BF586"/>
  <c r="T586"/>
  <c r="R586"/>
  <c r="P586"/>
  <c r="BI582"/>
  <c r="BH582"/>
  <c r="BG582"/>
  <c r="BF582"/>
  <c r="T582"/>
  <c r="R582"/>
  <c r="P582"/>
  <c r="BI578"/>
  <c r="BH578"/>
  <c r="BG578"/>
  <c r="BF578"/>
  <c r="T578"/>
  <c r="R578"/>
  <c r="P578"/>
  <c r="BI576"/>
  <c r="BH576"/>
  <c r="BG576"/>
  <c r="BF576"/>
  <c r="T576"/>
  <c r="R576"/>
  <c r="P576"/>
  <c r="BI571"/>
  <c r="BH571"/>
  <c r="BG571"/>
  <c r="BF571"/>
  <c r="T571"/>
  <c r="R571"/>
  <c r="P571"/>
  <c r="BI570"/>
  <c r="BH570"/>
  <c r="BG570"/>
  <c r="BF570"/>
  <c r="T570"/>
  <c r="R570"/>
  <c r="P570"/>
  <c r="BI567"/>
  <c r="BH567"/>
  <c r="BG567"/>
  <c r="BF567"/>
  <c r="T567"/>
  <c r="R567"/>
  <c r="P567"/>
  <c r="BI565"/>
  <c r="BH565"/>
  <c r="BG565"/>
  <c r="BF565"/>
  <c r="T565"/>
  <c r="R565"/>
  <c r="P565"/>
  <c r="BI564"/>
  <c r="BH564"/>
  <c r="BG564"/>
  <c r="BF564"/>
  <c r="T564"/>
  <c r="R564"/>
  <c r="P564"/>
  <c r="BI562"/>
  <c r="BH562"/>
  <c r="BG562"/>
  <c r="BF562"/>
  <c r="T562"/>
  <c r="R562"/>
  <c r="P562"/>
  <c r="BI558"/>
  <c r="BH558"/>
  <c r="BG558"/>
  <c r="BF558"/>
  <c r="T558"/>
  <c r="R558"/>
  <c r="P558"/>
  <c r="BI557"/>
  <c r="BH557"/>
  <c r="BG557"/>
  <c r="BF557"/>
  <c r="T557"/>
  <c r="R557"/>
  <c r="P557"/>
  <c r="BI556"/>
  <c r="BH556"/>
  <c r="BG556"/>
  <c r="BF556"/>
  <c r="T556"/>
  <c r="R556"/>
  <c r="P556"/>
  <c r="BI554"/>
  <c r="BH554"/>
  <c r="BG554"/>
  <c r="BF554"/>
  <c r="T554"/>
  <c r="R554"/>
  <c r="P554"/>
  <c r="BI549"/>
  <c r="BH549"/>
  <c r="BG549"/>
  <c r="BF549"/>
  <c r="T549"/>
  <c r="R549"/>
  <c r="P549"/>
  <c r="BI548"/>
  <c r="BH548"/>
  <c r="BG548"/>
  <c r="BF548"/>
  <c r="T548"/>
  <c r="R548"/>
  <c r="P548"/>
  <c r="BI543"/>
  <c r="BH543"/>
  <c r="BG543"/>
  <c r="BF543"/>
  <c r="T543"/>
  <c r="R543"/>
  <c r="P543"/>
  <c r="BI541"/>
  <c r="BH541"/>
  <c r="BG541"/>
  <c r="BF541"/>
  <c r="T541"/>
  <c r="R541"/>
  <c r="P541"/>
  <c r="BI538"/>
  <c r="BH538"/>
  <c r="BG538"/>
  <c r="BF538"/>
  <c r="T538"/>
  <c r="R538"/>
  <c r="P538"/>
  <c r="BI534"/>
  <c r="BH534"/>
  <c r="BG534"/>
  <c r="BF534"/>
  <c r="T534"/>
  <c r="R534"/>
  <c r="P534"/>
  <c r="BI533"/>
  <c r="BH533"/>
  <c r="BG533"/>
  <c r="BF533"/>
  <c r="T533"/>
  <c r="R533"/>
  <c r="P533"/>
  <c r="BI532"/>
  <c r="BH532"/>
  <c r="BG532"/>
  <c r="BF532"/>
  <c r="T532"/>
  <c r="R532"/>
  <c r="P532"/>
  <c r="BI531"/>
  <c r="BH531"/>
  <c r="BG531"/>
  <c r="BF531"/>
  <c r="T531"/>
  <c r="R531"/>
  <c r="P531"/>
  <c r="BI523"/>
  <c r="BH523"/>
  <c r="BG523"/>
  <c r="BF523"/>
  <c r="T523"/>
  <c r="R523"/>
  <c r="P523"/>
  <c r="BI517"/>
  <c r="BH517"/>
  <c r="BG517"/>
  <c r="BF517"/>
  <c r="T517"/>
  <c r="R517"/>
  <c r="P517"/>
  <c r="BI516"/>
  <c r="BH516"/>
  <c r="BG516"/>
  <c r="BF516"/>
  <c r="T516"/>
  <c r="R516"/>
  <c r="P516"/>
  <c r="BI512"/>
  <c r="BH512"/>
  <c r="BG512"/>
  <c r="BF512"/>
  <c r="T512"/>
  <c r="R512"/>
  <c r="P512"/>
  <c r="BI504"/>
  <c r="BH504"/>
  <c r="BG504"/>
  <c r="BF504"/>
  <c r="T504"/>
  <c r="R504"/>
  <c r="P504"/>
  <c r="BI496"/>
  <c r="BH496"/>
  <c r="BG496"/>
  <c r="BF496"/>
  <c r="T496"/>
  <c r="R496"/>
  <c r="P496"/>
  <c r="BI492"/>
  <c r="BH492"/>
  <c r="BG492"/>
  <c r="BF492"/>
  <c r="T492"/>
  <c r="R492"/>
  <c r="P492"/>
  <c r="BI487"/>
  <c r="BH487"/>
  <c r="BG487"/>
  <c r="BF487"/>
  <c r="T487"/>
  <c r="R487"/>
  <c r="P487"/>
  <c r="BI482"/>
  <c r="BH482"/>
  <c r="BG482"/>
  <c r="BF482"/>
  <c r="T482"/>
  <c r="R482"/>
  <c r="P482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0"/>
  <c r="BH470"/>
  <c r="BG470"/>
  <c r="BF470"/>
  <c r="T470"/>
  <c r="R470"/>
  <c r="P470"/>
  <c r="BI468"/>
  <c r="BH468"/>
  <c r="BG468"/>
  <c r="BF468"/>
  <c r="T468"/>
  <c r="R468"/>
  <c r="P468"/>
  <c r="BI467"/>
  <c r="BH467"/>
  <c r="BG467"/>
  <c r="BF467"/>
  <c r="T467"/>
  <c r="R467"/>
  <c r="P467"/>
  <c r="BI465"/>
  <c r="BH465"/>
  <c r="BG465"/>
  <c r="BF465"/>
  <c r="T465"/>
  <c r="R465"/>
  <c r="P465"/>
  <c r="BI462"/>
  <c r="BH462"/>
  <c r="BG462"/>
  <c r="BF462"/>
  <c r="T462"/>
  <c r="R462"/>
  <c r="P462"/>
  <c r="BI460"/>
  <c r="BH460"/>
  <c r="BG460"/>
  <c r="BF460"/>
  <c r="T460"/>
  <c r="R460"/>
  <c r="P460"/>
  <c r="BI457"/>
  <c r="BH457"/>
  <c r="BG457"/>
  <c r="BF457"/>
  <c r="T457"/>
  <c r="R457"/>
  <c r="P457"/>
  <c r="BI454"/>
  <c r="BH454"/>
  <c r="BG454"/>
  <c r="BF454"/>
  <c r="T454"/>
  <c r="R454"/>
  <c r="P454"/>
  <c r="BI453"/>
  <c r="BH453"/>
  <c r="BG453"/>
  <c r="BF453"/>
  <c r="T453"/>
  <c r="R453"/>
  <c r="P453"/>
  <c r="BI450"/>
  <c r="BH450"/>
  <c r="BG450"/>
  <c r="BF450"/>
  <c r="T450"/>
  <c r="R450"/>
  <c r="P450"/>
  <c r="BI448"/>
  <c r="BH448"/>
  <c r="BG448"/>
  <c r="BF448"/>
  <c r="T448"/>
  <c r="R448"/>
  <c r="P448"/>
  <c r="BI445"/>
  <c r="BH445"/>
  <c r="BG445"/>
  <c r="BF445"/>
  <c r="T445"/>
  <c r="R445"/>
  <c r="P445"/>
  <c r="BI443"/>
  <c r="BH443"/>
  <c r="BG443"/>
  <c r="BF443"/>
  <c r="T443"/>
  <c r="R443"/>
  <c r="P443"/>
  <c r="BI439"/>
  <c r="BH439"/>
  <c r="BG439"/>
  <c r="BF439"/>
  <c r="T439"/>
  <c r="R439"/>
  <c r="P439"/>
  <c r="BI436"/>
  <c r="BH436"/>
  <c r="BG436"/>
  <c r="BF436"/>
  <c r="T436"/>
  <c r="R436"/>
  <c r="P436"/>
  <c r="BI434"/>
  <c r="BH434"/>
  <c r="BG434"/>
  <c r="BF434"/>
  <c r="T434"/>
  <c r="R434"/>
  <c r="P434"/>
  <c r="BI430"/>
  <c r="BH430"/>
  <c r="BG430"/>
  <c r="BF430"/>
  <c r="T430"/>
  <c r="R430"/>
  <c r="P430"/>
  <c r="BI426"/>
  <c r="BH426"/>
  <c r="BG426"/>
  <c r="BF426"/>
  <c r="T426"/>
  <c r="R426"/>
  <c r="P426"/>
  <c r="BI422"/>
  <c r="BH422"/>
  <c r="BG422"/>
  <c r="BF422"/>
  <c r="T422"/>
  <c r="R422"/>
  <c r="P422"/>
  <c r="BI416"/>
  <c r="BH416"/>
  <c r="BG416"/>
  <c r="BF416"/>
  <c r="T416"/>
  <c r="R416"/>
  <c r="P416"/>
  <c r="BI410"/>
  <c r="BH410"/>
  <c r="BG410"/>
  <c r="BF410"/>
  <c r="T410"/>
  <c r="R410"/>
  <c r="P410"/>
  <c r="BI405"/>
  <c r="BH405"/>
  <c r="BG405"/>
  <c r="BF405"/>
  <c r="T405"/>
  <c r="R405"/>
  <c r="P405"/>
  <c r="BI404"/>
  <c r="BH404"/>
  <c r="BG404"/>
  <c r="BF404"/>
  <c r="T404"/>
  <c r="R404"/>
  <c r="P404"/>
  <c r="BI390"/>
  <c r="BH390"/>
  <c r="BG390"/>
  <c r="BF390"/>
  <c r="T390"/>
  <c r="R390"/>
  <c r="P390"/>
  <c r="BI388"/>
  <c r="BH388"/>
  <c r="BG388"/>
  <c r="BF388"/>
  <c r="T388"/>
  <c r="R388"/>
  <c r="P388"/>
  <c r="BI387"/>
  <c r="BH387"/>
  <c r="BG387"/>
  <c r="BF387"/>
  <c r="T387"/>
  <c r="R387"/>
  <c r="P387"/>
  <c r="BI385"/>
  <c r="BH385"/>
  <c r="BG385"/>
  <c r="BF385"/>
  <c r="T385"/>
  <c r="R385"/>
  <c r="P385"/>
  <c r="BI384"/>
  <c r="BH384"/>
  <c r="BG384"/>
  <c r="BF384"/>
  <c r="T384"/>
  <c r="R384"/>
  <c r="P384"/>
  <c r="BI382"/>
  <c r="BH382"/>
  <c r="BG382"/>
  <c r="BF382"/>
  <c r="T382"/>
  <c r="R382"/>
  <c r="P382"/>
  <c r="BI381"/>
  <c r="BH381"/>
  <c r="BG381"/>
  <c r="BF381"/>
  <c r="T381"/>
  <c r="R381"/>
  <c r="P381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5"/>
  <c r="BH375"/>
  <c r="BG375"/>
  <c r="BF375"/>
  <c r="T375"/>
  <c r="R375"/>
  <c r="P375"/>
  <c r="BI374"/>
  <c r="BH374"/>
  <c r="BG374"/>
  <c r="BF374"/>
  <c r="T374"/>
  <c r="R374"/>
  <c r="P374"/>
  <c r="BI372"/>
  <c r="BH372"/>
  <c r="BG372"/>
  <c r="BF372"/>
  <c r="T372"/>
  <c r="R372"/>
  <c r="P372"/>
  <c r="BI371"/>
  <c r="BH371"/>
  <c r="BG371"/>
  <c r="BF371"/>
  <c r="T371"/>
  <c r="R371"/>
  <c r="P371"/>
  <c r="BI367"/>
  <c r="BH367"/>
  <c r="BG367"/>
  <c r="BF367"/>
  <c r="T367"/>
  <c r="R367"/>
  <c r="P367"/>
  <c r="BI363"/>
  <c r="BH363"/>
  <c r="BG363"/>
  <c r="BF363"/>
  <c r="T363"/>
  <c r="R363"/>
  <c r="P363"/>
  <c r="BI361"/>
  <c r="BH361"/>
  <c r="BG361"/>
  <c r="BF361"/>
  <c r="T361"/>
  <c r="R361"/>
  <c r="P361"/>
  <c r="BI357"/>
  <c r="BH357"/>
  <c r="BG357"/>
  <c r="BF357"/>
  <c r="T357"/>
  <c r="R357"/>
  <c r="P357"/>
  <c r="BI353"/>
  <c r="BH353"/>
  <c r="BG353"/>
  <c r="BF353"/>
  <c r="T353"/>
  <c r="R353"/>
  <c r="P353"/>
  <c r="BI350"/>
  <c r="BH350"/>
  <c r="BG350"/>
  <c r="BF350"/>
  <c r="T350"/>
  <c r="T349"/>
  <c r="R350"/>
  <c r="R349"/>
  <c r="P350"/>
  <c r="P349"/>
  <c r="BI346"/>
  <c r="BH346"/>
  <c r="BG346"/>
  <c r="BF346"/>
  <c r="T346"/>
  <c r="R346"/>
  <c r="P346"/>
  <c r="BI343"/>
  <c r="BH343"/>
  <c r="BG343"/>
  <c r="BF343"/>
  <c r="T343"/>
  <c r="R343"/>
  <c r="P343"/>
  <c r="BI341"/>
  <c r="BH341"/>
  <c r="BG341"/>
  <c r="BF341"/>
  <c r="T341"/>
  <c r="R341"/>
  <c r="P341"/>
  <c r="BI336"/>
  <c r="BH336"/>
  <c r="BG336"/>
  <c r="BF336"/>
  <c r="T336"/>
  <c r="R336"/>
  <c r="P336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6"/>
  <c r="BH276"/>
  <c r="BG276"/>
  <c r="BF276"/>
  <c r="T276"/>
  <c r="T275"/>
  <c r="R276"/>
  <c r="R275"/>
  <c r="P276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1"/>
  <c r="BH261"/>
  <c r="BG261"/>
  <c r="BF261"/>
  <c r="T261"/>
  <c r="R261"/>
  <c r="P261"/>
  <c r="BI258"/>
  <c r="BH258"/>
  <c r="BG258"/>
  <c r="BF258"/>
  <c r="T258"/>
  <c r="R258"/>
  <c r="P258"/>
  <c r="BI257"/>
  <c r="BH257"/>
  <c r="BG257"/>
  <c r="BF257"/>
  <c r="T257"/>
  <c r="R257"/>
  <c r="P257"/>
  <c r="BI254"/>
  <c r="BH254"/>
  <c r="BG254"/>
  <c r="BF254"/>
  <c r="T254"/>
  <c r="R254"/>
  <c r="P254"/>
  <c r="BI250"/>
  <c r="BH250"/>
  <c r="BG250"/>
  <c r="BF250"/>
  <c r="T250"/>
  <c r="R250"/>
  <c r="P250"/>
  <c r="BI247"/>
  <c r="BH247"/>
  <c r="BG247"/>
  <c r="BF247"/>
  <c r="T247"/>
  <c r="R247"/>
  <c r="P247"/>
  <c r="BI246"/>
  <c r="BH246"/>
  <c r="BG246"/>
  <c r="BF246"/>
  <c r="T246"/>
  <c r="R246"/>
  <c r="P246"/>
  <c r="BI238"/>
  <c r="BH238"/>
  <c r="BG238"/>
  <c r="BF238"/>
  <c r="T238"/>
  <c r="R238"/>
  <c r="P238"/>
  <c r="BI232"/>
  <c r="BH232"/>
  <c r="BG232"/>
  <c r="BF232"/>
  <c r="T232"/>
  <c r="R232"/>
  <c r="P232"/>
  <c r="BI228"/>
  <c r="BH228"/>
  <c r="BG228"/>
  <c r="BF228"/>
  <c r="T228"/>
  <c r="R228"/>
  <c r="P228"/>
  <c r="BI222"/>
  <c r="BH222"/>
  <c r="BG222"/>
  <c r="BF222"/>
  <c r="T222"/>
  <c r="R222"/>
  <c r="P222"/>
  <c r="BI218"/>
  <c r="BH218"/>
  <c r="BG218"/>
  <c r="BF218"/>
  <c r="T218"/>
  <c r="R218"/>
  <c r="P218"/>
  <c r="BI215"/>
  <c r="BH215"/>
  <c r="BG215"/>
  <c r="BF215"/>
  <c r="T215"/>
  <c r="R215"/>
  <c r="P215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3"/>
  <c r="BH203"/>
  <c r="BG203"/>
  <c r="BF203"/>
  <c r="T203"/>
  <c r="R203"/>
  <c r="P203"/>
  <c r="BI196"/>
  <c r="BH196"/>
  <c r="BG196"/>
  <c r="BF196"/>
  <c r="T196"/>
  <c r="R196"/>
  <c r="P196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4"/>
  <c r="BH184"/>
  <c r="BG184"/>
  <c r="BF184"/>
  <c r="T184"/>
  <c r="R184"/>
  <c r="P184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5"/>
  <c r="BH155"/>
  <c r="BG155"/>
  <c r="BF155"/>
  <c r="T155"/>
  <c r="R155"/>
  <c r="P155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J139"/>
  <c r="F139"/>
  <c r="F137"/>
  <c r="E135"/>
  <c r="J91"/>
  <c r="F91"/>
  <c r="F89"/>
  <c r="E87"/>
  <c r="J24"/>
  <c r="E24"/>
  <c r="J140"/>
  <c r="J23"/>
  <c r="J18"/>
  <c r="E18"/>
  <c r="F92"/>
  <c r="J17"/>
  <c r="J12"/>
  <c r="J89"/>
  <c r="E7"/>
  <c r="E133"/>
  <c i="3" r="J37"/>
  <c r="J36"/>
  <c i="1" r="AY96"/>
  <c i="3" r="J35"/>
  <c i="1" r="AX96"/>
  <c i="3"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0"/>
  <c r="BH210"/>
  <c r="BG210"/>
  <c r="BF210"/>
  <c r="T210"/>
  <c r="T209"/>
  <c r="R210"/>
  <c r="R209"/>
  <c r="P210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24"/>
  <c r="F124"/>
  <c r="F122"/>
  <c r="E120"/>
  <c r="J91"/>
  <c r="F91"/>
  <c r="F89"/>
  <c r="E87"/>
  <c r="J24"/>
  <c r="E24"/>
  <c r="J125"/>
  <c r="J23"/>
  <c r="J18"/>
  <c r="E18"/>
  <c r="F125"/>
  <c r="J17"/>
  <c r="J12"/>
  <c r="J122"/>
  <c r="E7"/>
  <c r="E85"/>
  <c i="1" r="AY95"/>
  <c i="2" r="J37"/>
  <c r="J36"/>
  <c r="J35"/>
  <c i="1" r="AX95"/>
  <c i="2"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121"/>
  <c r="J23"/>
  <c r="J18"/>
  <c r="E18"/>
  <c r="F121"/>
  <c r="J17"/>
  <c r="J12"/>
  <c r="J118"/>
  <c r="E7"/>
  <c r="E114"/>
  <c i="1" r="L90"/>
  <c r="AM90"/>
  <c r="AM89"/>
  <c r="L89"/>
  <c r="AM87"/>
  <c r="L87"/>
  <c r="L85"/>
  <c r="L84"/>
  <c i="2" r="J34"/>
  <c r="J193"/>
  <c r="BK179"/>
  <c r="J172"/>
  <c r="J161"/>
  <c r="BK239"/>
  <c r="J234"/>
  <c r="BK230"/>
  <c r="J228"/>
  <c r="J225"/>
  <c r="BK222"/>
  <c r="J219"/>
  <c r="J217"/>
  <c r="BK212"/>
  <c r="BK209"/>
  <c r="BK206"/>
  <c r="BK204"/>
  <c r="J202"/>
  <c r="J199"/>
  <c r="BK195"/>
  <c r="J152"/>
  <c r="BK147"/>
  <c r="J142"/>
  <c r="BK135"/>
  <c r="J130"/>
  <c r="J194"/>
  <c r="BK189"/>
  <c r="J188"/>
  <c r="J185"/>
  <c r="J183"/>
  <c r="J176"/>
  <c r="J165"/>
  <c r="BK152"/>
  <c r="J137"/>
  <c i="3" r="J341"/>
  <c r="J334"/>
  <c r="J328"/>
  <c r="J322"/>
  <c r="J317"/>
  <c r="BK302"/>
  <c r="J188"/>
  <c r="BK177"/>
  <c r="J161"/>
  <c r="BK343"/>
  <c r="J319"/>
  <c r="BK301"/>
  <c r="J284"/>
  <c r="BK274"/>
  <c r="J247"/>
  <c r="BK236"/>
  <c r="BK225"/>
  <c r="BK155"/>
  <c r="BK136"/>
  <c r="BK331"/>
  <c r="BK180"/>
  <c r="BK342"/>
  <c r="BK334"/>
  <c r="BK327"/>
  <c r="J280"/>
  <c r="BK263"/>
  <c r="J253"/>
  <c r="BK237"/>
  <c r="BK204"/>
  <c r="BK172"/>
  <c r="BK140"/>
  <c r="BK321"/>
  <c r="BK315"/>
  <c r="J300"/>
  <c r="J273"/>
  <c r="J250"/>
  <c r="J240"/>
  <c r="BK201"/>
  <c r="J299"/>
  <c r="J282"/>
  <c r="J268"/>
  <c r="J254"/>
  <c r="J182"/>
  <c r="J311"/>
  <c r="J302"/>
  <c r="BK291"/>
  <c r="BK284"/>
  <c r="BK273"/>
  <c i="6" r="J168"/>
  <c r="J407"/>
  <c r="BK371"/>
  <c r="J350"/>
  <c r="J322"/>
  <c r="BK244"/>
  <c r="BK216"/>
  <c r="BK181"/>
  <c r="BK158"/>
  <c r="BK140"/>
  <c i="7" r="J197"/>
  <c r="BK156"/>
  <c r="J203"/>
  <c r="J189"/>
  <c r="J144"/>
  <c r="BK194"/>
  <c r="BK128"/>
  <c r="BK144"/>
  <c i="8" r="BK174"/>
  <c r="BK164"/>
  <c r="J134"/>
  <c r="J182"/>
  <c r="BK134"/>
  <c r="BK162"/>
  <c i="9" r="BK182"/>
  <c r="J145"/>
  <c r="BK222"/>
  <c r="BK178"/>
  <c r="BK145"/>
  <c r="BK129"/>
  <c r="J182"/>
  <c r="J155"/>
  <c r="J133"/>
  <c i="10" r="J137"/>
  <c r="BK131"/>
  <c r="J140"/>
  <c i="11" r="F35"/>
  <c i="1" r="BB104"/>
  <c i="12" r="J155"/>
  <c r="BK161"/>
  <c r="J151"/>
  <c r="J139"/>
  <c i="13" r="BK123"/>
  <c i="14" r="J187"/>
  <c r="BK148"/>
  <c r="J223"/>
  <c r="J189"/>
  <c r="J215"/>
  <c r="J162"/>
  <c i="6" r="BK436"/>
  <c r="J353"/>
  <c r="J263"/>
  <c r="J191"/>
  <c i="8" r="J179"/>
  <c r="BK146"/>
  <c i="9" r="BK163"/>
  <c r="J201"/>
  <c r="BK218"/>
  <c i="10" r="J158"/>
  <c r="BK134"/>
  <c i="11" r="F37"/>
  <c i="1" r="BD104"/>
  <c i="12" r="J144"/>
  <c i="13" r="J125"/>
  <c i="14" r="BK156"/>
  <c r="J227"/>
  <c r="BK227"/>
  <c r="BK165"/>
  <c r="J130"/>
  <c r="J169"/>
  <c r="J150"/>
  <c i="3" r="J165"/>
  <c r="BK137"/>
  <c r="BK335"/>
  <c r="J325"/>
  <c r="BK304"/>
  <c r="J290"/>
  <c r="J281"/>
  <c r="J265"/>
  <c r="J244"/>
  <c r="J235"/>
  <c r="J201"/>
  <c r="J160"/>
  <c r="BK141"/>
  <c r="BK340"/>
  <c r="BK190"/>
  <c r="BK135"/>
  <c r="J340"/>
  <c r="J333"/>
  <c r="J323"/>
  <c r="BK266"/>
  <c r="BK251"/>
  <c r="BK239"/>
  <c r="J191"/>
  <c r="BK176"/>
  <c r="BK151"/>
  <c r="BK319"/>
  <c r="BK303"/>
  <c r="BK294"/>
  <c r="BK268"/>
  <c r="J248"/>
  <c r="J238"/>
  <c r="BK311"/>
  <c r="J289"/>
  <c r="J272"/>
  <c r="BK261"/>
  <c r="BK245"/>
  <c r="J154"/>
  <c r="BK305"/>
  <c r="BK292"/>
  <c r="J283"/>
  <c r="J266"/>
  <c r="J257"/>
  <c r="J237"/>
  <c r="BK227"/>
  <c r="BK208"/>
  <c r="BK197"/>
  <c r="BK186"/>
  <c r="J155"/>
  <c r="BK132"/>
  <c r="BK299"/>
  <c r="BK289"/>
  <c r="BK276"/>
  <c r="BK222"/>
  <c r="J217"/>
  <c r="J172"/>
  <c r="J145"/>
  <c r="BK244"/>
  <c r="BK220"/>
  <c r="J157"/>
  <c r="BK253"/>
  <c r="BK210"/>
  <c r="BK195"/>
  <c r="J174"/>
  <c r="BK152"/>
  <c r="J137"/>
  <c r="J210"/>
  <c r="BK213"/>
  <c r="J158"/>
  <c r="BK165"/>
  <c r="BK215"/>
  <c i="2" r="BK237"/>
  <c r="J237"/>
  <c r="BK236"/>
  <c r="BK205"/>
  <c r="BK129"/>
  <c r="J127"/>
  <c r="BK241"/>
  <c r="BK183"/>
  <c r="BK180"/>
  <c r="BK178"/>
  <c r="BK176"/>
  <c r="BK175"/>
  <c r="J173"/>
  <c r="BK172"/>
  <c r="BK171"/>
  <c r="BK170"/>
  <c r="J168"/>
  <c r="J167"/>
  <c r="J166"/>
  <c r="BK164"/>
  <c r="BK161"/>
  <c r="J158"/>
  <c r="BK153"/>
  <c r="J151"/>
  <c r="BK150"/>
  <c r="J140"/>
  <c r="J138"/>
  <c r="J135"/>
  <c r="BK132"/>
  <c r="BK235"/>
  <c r="J180"/>
  <c r="BK173"/>
  <c r="BK151"/>
  <c r="J144"/>
  <c r="BK142"/>
  <c r="J141"/>
  <c r="BK139"/>
  <c r="BK134"/>
  <c r="J133"/>
  <c r="J131"/>
  <c r="J129"/>
  <c r="J241"/>
  <c r="J238"/>
  <c r="BK233"/>
  <c r="J231"/>
  <c r="BK228"/>
  <c r="J226"/>
  <c r="J223"/>
  <c r="J220"/>
  <c r="J216"/>
  <c r="BK213"/>
  <c r="BK210"/>
  <c r="J208"/>
  <c r="J205"/>
  <c r="BK202"/>
  <c r="J200"/>
  <c r="J198"/>
  <c r="J196"/>
  <c r="J163"/>
  <c r="BK156"/>
  <c r="J148"/>
  <c r="BK137"/>
  <c r="J132"/>
  <c r="J240"/>
  <c r="J192"/>
  <c r="J189"/>
  <c r="J187"/>
  <c r="BK184"/>
  <c r="J179"/>
  <c r="J171"/>
  <c r="J162"/>
  <c r="J147"/>
  <c r="BK128"/>
  <c i="3" r="J342"/>
  <c r="J335"/>
  <c r="BK329"/>
  <c r="J324"/>
  <c r="BK316"/>
  <c r="J308"/>
  <c r="J295"/>
  <c r="BK206"/>
  <c r="J183"/>
  <c r="BK173"/>
  <c r="BK153"/>
  <c r="BK344"/>
  <c r="J329"/>
  <c r="J316"/>
  <c r="BK297"/>
  <c r="J285"/>
  <c r="BK275"/>
  <c r="J258"/>
  <c r="BK246"/>
  <c r="J232"/>
  <c r="BK187"/>
  <c r="BK139"/>
  <c r="BK336"/>
  <c r="BK191"/>
  <c r="BK168"/>
  <c r="J337"/>
  <c r="BK330"/>
  <c r="J318"/>
  <c r="BK271"/>
  <c r="J256"/>
  <c r="J245"/>
  <c r="J193"/>
  <c r="BK183"/>
  <c r="BK160"/>
  <c r="BK138"/>
  <c r="BK307"/>
  <c r="J288"/>
  <c r="J271"/>
  <c r="BK265"/>
  <c r="J246"/>
  <c r="BK234"/>
  <c r="J309"/>
  <c r="BK290"/>
  <c r="BK278"/>
  <c r="J263"/>
  <c r="J249"/>
  <c r="J313"/>
  <c r="BK306"/>
  <c r="BK287"/>
  <c r="BK280"/>
  <c r="BK264"/>
  <c r="BK258"/>
  <c r="J243"/>
  <c r="BK230"/>
  <c r="J173"/>
  <c r="J144"/>
  <c r="J307"/>
  <c r="J291"/>
  <c r="J286"/>
  <c r="BK254"/>
  <c r="BK182"/>
  <c r="BK170"/>
  <c r="BK157"/>
  <c r="J138"/>
  <c r="BK240"/>
  <c r="BK218"/>
  <c r="BK144"/>
  <c r="BK248"/>
  <c r="J200"/>
  <c r="BK156"/>
  <c r="J226"/>
  <c r="BK174"/>
  <c r="BK189"/>
  <c r="J228"/>
  <c r="J225"/>
  <c r="BK219"/>
  <c r="J192"/>
  <c i="4" r="J590"/>
  <c r="J570"/>
  <c r="J558"/>
  <c r="J543"/>
  <c r="BK512"/>
  <c r="J477"/>
  <c r="J430"/>
  <c r="J405"/>
  <c r="J382"/>
  <c r="BK374"/>
  <c r="J327"/>
  <c r="BK292"/>
  <c r="J266"/>
  <c r="J222"/>
  <c r="BK208"/>
  <c r="J187"/>
  <c r="J155"/>
  <c r="J592"/>
  <c r="J564"/>
  <c r="BK541"/>
  <c r="J512"/>
  <c r="BK468"/>
  <c r="J460"/>
  <c r="J453"/>
  <c r="BK434"/>
  <c r="BK410"/>
  <c r="J384"/>
  <c r="J363"/>
  <c r="BK343"/>
  <c r="J303"/>
  <c r="J282"/>
  <c r="J269"/>
  <c r="J232"/>
  <c r="J215"/>
  <c r="BK196"/>
  <c r="BK165"/>
  <c r="J151"/>
  <c r="J548"/>
  <c r="J531"/>
  <c r="J492"/>
  <c r="J473"/>
  <c r="BK430"/>
  <c r="BK404"/>
  <c r="BK384"/>
  <c r="J374"/>
  <c r="BK323"/>
  <c r="J285"/>
  <c r="BK246"/>
  <c r="BK191"/>
  <c r="J149"/>
  <c r="J576"/>
  <c r="BK549"/>
  <c r="J462"/>
  <c r="J443"/>
  <c r="J357"/>
  <c r="BK327"/>
  <c r="BK303"/>
  <c r="BK222"/>
  <c r="J191"/>
  <c r="J152"/>
  <c i="5" r="J174"/>
  <c r="J131"/>
  <c r="J166"/>
  <c r="BK140"/>
  <c r="J154"/>
  <c r="J161"/>
  <c r="J124"/>
  <c i="6" r="BK409"/>
  <c r="J386"/>
  <c r="J371"/>
  <c r="J357"/>
  <c r="J351"/>
  <c r="BK342"/>
  <c r="BK323"/>
  <c r="BK293"/>
  <c r="J280"/>
  <c r="BK263"/>
  <c r="BK234"/>
  <c r="J216"/>
  <c r="BK191"/>
  <c r="BK174"/>
  <c r="BK159"/>
  <c r="J148"/>
  <c r="J136"/>
  <c r="J429"/>
  <c r="J415"/>
  <c r="J375"/>
  <c r="BK343"/>
  <c r="J293"/>
  <c r="BK256"/>
  <c i="8" r="BK180"/>
  <c r="BK182"/>
  <c i="9" r="BK201"/>
  <c r="BK183"/>
  <c i="12" r="BK152"/>
  <c r="J163"/>
  <c r="BK139"/>
  <c r="BK145"/>
  <c i="13" r="J123"/>
  <c i="14" r="BK185"/>
  <c r="J126"/>
  <c r="J219"/>
  <c r="BK202"/>
  <c r="BK230"/>
  <c r="BK199"/>
  <c r="J185"/>
  <c r="J156"/>
  <c r="J136"/>
  <c r="BK223"/>
  <c r="BK194"/>
  <c r="BK167"/>
  <c r="J154"/>
  <c r="BK140"/>
  <c r="BK132"/>
  <c i="6" r="BK178"/>
  <c r="BK380"/>
  <c r="J342"/>
  <c r="J282"/>
  <c r="BK201"/>
  <c r="BK167"/>
  <c i="7" r="BK189"/>
  <c r="BK206"/>
  <c r="BK180"/>
  <c r="BK160"/>
  <c i="8" r="J122"/>
  <c i="9" r="BK226"/>
  <c r="J218"/>
  <c r="J150"/>
  <c r="J188"/>
  <c i="10" r="BK158"/>
  <c r="BK127"/>
  <c i="12" r="J168"/>
  <c i="2" r="F35"/>
  <c r="BK192"/>
  <c r="J181"/>
  <c r="J174"/>
  <c r="BK165"/>
  <c r="J160"/>
  <c r="BK238"/>
  <c r="BK232"/>
  <c r="J229"/>
  <c r="J224"/>
  <c r="BK220"/>
  <c r="BK214"/>
  <c r="BK211"/>
  <c r="J203"/>
  <c r="J201"/>
  <c r="BK196"/>
  <c r="BK162"/>
  <c r="J153"/>
  <c r="BK143"/>
  <c r="J139"/>
  <c r="BK131"/>
  <c r="J236"/>
  <c r="BK190"/>
  <c r="BK188"/>
  <c r="J186"/>
  <c r="BK182"/>
  <c r="BK174"/>
  <c r="J159"/>
  <c r="J143"/>
  <c i="1" r="AS94"/>
  <c i="3" r="BK298"/>
  <c r="J214"/>
  <c r="J189"/>
  <c r="BK179"/>
  <c r="BK164"/>
  <c r="BK346"/>
  <c r="J327"/>
  <c r="J315"/>
  <c r="BK295"/>
  <c r="BK282"/>
  <c r="J269"/>
  <c r="J241"/>
  <c r="BK223"/>
  <c r="J153"/>
  <c r="J140"/>
  <c r="BK193"/>
  <c r="J166"/>
  <c r="BK326"/>
  <c r="J276"/>
  <c r="BK257"/>
  <c r="BK243"/>
  <c r="J190"/>
  <c r="BK171"/>
  <c r="J139"/>
  <c r="BK309"/>
  <c r="J278"/>
  <c r="BK260"/>
  <c r="BK241"/>
  <c r="J218"/>
  <c r="BK313"/>
  <c r="J292"/>
  <c r="BK267"/>
  <c r="J255"/>
  <c r="BK214"/>
  <c r="J310"/>
  <c r="J293"/>
  <c r="BK285"/>
  <c r="J267"/>
  <c r="BK262"/>
  <c r="BK250"/>
  <c r="BK235"/>
  <c r="BK226"/>
  <c r="BK205"/>
  <c r="BK159"/>
  <c r="BK134"/>
  <c r="J301"/>
  <c r="J194"/>
  <c r="BK259"/>
  <c r="BK185"/>
  <c r="BK167"/>
  <c r="J146"/>
  <c r="J133"/>
  <c r="J224"/>
  <c r="J163"/>
  <c r="BK145"/>
  <c r="J251"/>
  <c r="J203"/>
  <c r="J178"/>
  <c r="BK154"/>
  <c r="BK149"/>
  <c r="J234"/>
  <c r="J186"/>
  <c r="J176"/>
  <c r="J198"/>
  <c r="BK196"/>
  <c r="BK203"/>
  <c r="BK198"/>
  <c i="4" r="BK592"/>
  <c r="BK576"/>
  <c r="J562"/>
  <c r="BK548"/>
  <c r="BK517"/>
  <c r="J470"/>
  <c r="J434"/>
  <c r="BK387"/>
  <c r="BK377"/>
  <c r="J371"/>
  <c r="BK361"/>
  <c r="J331"/>
  <c r="BK269"/>
  <c r="J246"/>
  <c r="J209"/>
  <c r="J195"/>
  <c r="J597"/>
  <c r="BK570"/>
  <c r="BK543"/>
  <c r="J516"/>
  <c r="J475"/>
  <c r="BK465"/>
  <c r="J457"/>
  <c r="J439"/>
  <c r="BK416"/>
  <c r="J388"/>
  <c r="BK372"/>
  <c r="J336"/>
  <c r="J315"/>
  <c r="BK288"/>
  <c r="J258"/>
  <c r="BK228"/>
  <c r="J207"/>
  <c r="BK184"/>
  <c r="J549"/>
  <c r="J532"/>
  <c r="BK516"/>
  <c r="J487"/>
  <c r="BK460"/>
  <c r="BK422"/>
  <c r="BK388"/>
  <c r="J375"/>
  <c r="J346"/>
  <c r="J311"/>
  <c r="BK215"/>
  <c r="BK195"/>
  <c r="J594"/>
  <c r="BK571"/>
  <c r="BK538"/>
  <c r="BK504"/>
  <c r="J468"/>
  <c r="BK457"/>
  <c r="BK385"/>
  <c r="BK350"/>
  <c r="J323"/>
  <c r="BK282"/>
  <c r="BK250"/>
  <c r="J210"/>
  <c r="J165"/>
  <c i="5" r="J177"/>
  <c r="J140"/>
  <c r="BK170"/>
  <c r="BK134"/>
  <c r="BK166"/>
  <c r="BK124"/>
  <c r="BK157"/>
  <c i="6" r="BK417"/>
  <c i="7" r="BK203"/>
  <c r="BK200"/>
  <c r="J171"/>
  <c i="8" r="BK147"/>
  <c i="12" r="J129"/>
  <c i="14" r="J148"/>
  <c r="BK182"/>
  <c r="J158"/>
  <c i="6" r="BK415"/>
  <c r="BK356"/>
  <c r="BK331"/>
  <c r="BK286"/>
  <c r="BK240"/>
  <c r="BK227"/>
  <c i="8" r="J138"/>
  <c i="9" r="J163"/>
  <c i="10" r="J157"/>
  <c r="J148"/>
  <c r="BK148"/>
  <c i="12" r="BK168"/>
  <c r="J161"/>
  <c r="J123"/>
  <c r="J146"/>
  <c i="13" r="BK125"/>
  <c i="14" r="BK210"/>
  <c r="J129"/>
  <c i="6" r="J211"/>
  <c r="J154"/>
  <c i="8" r="BK159"/>
  <c i="12" r="J157"/>
  <c r="J126"/>
  <c i="14" r="J221"/>
  <c r="J174"/>
  <c r="J134"/>
  <c i="4" r="BK450"/>
  <c r="J378"/>
  <c r="J367"/>
  <c r="BK299"/>
  <c r="BK257"/>
  <c r="BK210"/>
  <c r="BK152"/>
  <c r="BK590"/>
  <c r="BK564"/>
  <c r="J534"/>
  <c r="BK475"/>
  <c r="BK453"/>
  <c r="J361"/>
  <c r="J295"/>
  <c r="BK272"/>
  <c r="BK232"/>
  <c r="BK179"/>
  <c i="5" r="J183"/>
  <c r="BK128"/>
  <c r="BK154"/>
  <c r="BK131"/>
  <c r="BK174"/>
  <c r="J134"/>
  <c i="6" r="J413"/>
  <c r="J393"/>
  <c r="J384"/>
  <c r="J367"/>
  <c r="J356"/>
  <c r="BK350"/>
  <c r="BK339"/>
  <c r="BK315"/>
  <c r="BK289"/>
  <c r="BK277"/>
  <c r="J256"/>
  <c r="J227"/>
  <c r="BK208"/>
  <c r="J185"/>
  <c r="BK162"/>
  <c r="J151"/>
  <c r="J434"/>
  <c r="J425"/>
  <c r="J409"/>
  <c r="BK367"/>
  <c r="BK351"/>
  <c r="BK280"/>
  <c r="BK185"/>
  <c r="J144"/>
  <c i="7" r="J177"/>
  <c r="BK138"/>
  <c r="J180"/>
  <c r="BK183"/>
  <c r="BK164"/>
  <c r="BK197"/>
  <c r="J150"/>
  <c r="BK154"/>
  <c i="8" r="BK170"/>
  <c r="J170"/>
  <c r="BK167"/>
  <c r="J164"/>
  <c i="9" r="BK232"/>
  <c r="BK216"/>
  <c r="J183"/>
  <c r="BK159"/>
  <c r="J136"/>
  <c r="BK207"/>
  <c r="J159"/>
  <c i="10" r="BK151"/>
  <c r="BK140"/>
  <c r="J134"/>
  <c i="11" r="J34"/>
  <c i="1" r="AW104"/>
  <c i="14" r="BK195"/>
  <c r="J177"/>
  <c r="BK138"/>
  <c i="4" r="J146"/>
  <c r="J387"/>
  <c r="J350"/>
  <c r="J289"/>
  <c r="BK261"/>
  <c r="J211"/>
  <c r="BK151"/>
  <c r="BK597"/>
  <c r="BK565"/>
  <c r="BK531"/>
  <c r="BK473"/>
  <c r="J445"/>
  <c r="BK378"/>
  <c r="J343"/>
  <c r="BK311"/>
  <c r="BK285"/>
  <c r="BK238"/>
  <c r="BK209"/>
  <c r="BK169"/>
  <c i="5" r="J157"/>
  <c r="BK183"/>
  <c r="BK147"/>
  <c r="J170"/>
  <c r="J144"/>
  <c r="BK151"/>
  <c i="6" r="BK434"/>
  <c r="BK407"/>
  <c r="BK375"/>
  <c r="J363"/>
  <c r="BK353"/>
  <c r="J343"/>
  <c r="J331"/>
  <c r="BK307"/>
  <c r="J286"/>
  <c r="BK271"/>
  <c r="J244"/>
  <c r="BK233"/>
  <c r="BK211"/>
  <c r="J188"/>
  <c r="J163"/>
  <c r="BK154"/>
  <c r="J140"/>
  <c r="J436"/>
  <c r="J421"/>
  <c r="BK393"/>
  <c r="BK384"/>
  <c r="J360"/>
  <c r="J315"/>
  <c r="BK275"/>
  <c r="J234"/>
  <c r="BK188"/>
  <c r="BK168"/>
  <c r="BK151"/>
  <c i="7" r="J206"/>
  <c i="8" r="J130"/>
  <c i="10" r="BK137"/>
  <c i="11" r="BK121"/>
  <c i="12" r="BK166"/>
  <c r="BK156"/>
  <c r="BK126"/>
  <c r="BK132"/>
  <c i="14" r="BK174"/>
  <c r="BK126"/>
  <c i="8" r="BK157"/>
  <c i="12" r="J132"/>
  <c i="14" r="BK197"/>
  <c r="BK225"/>
  <c r="BK213"/>
  <c r="J140"/>
  <c r="BK187"/>
  <c r="BK152"/>
  <c r="BK129"/>
  <c i="2" r="F37"/>
  <c r="J191"/>
  <c r="J177"/>
  <c r="BK167"/>
  <c r="BK158"/>
  <c r="BK240"/>
  <c r="BK234"/>
  <c r="J232"/>
  <c r="BK229"/>
  <c r="BK226"/>
  <c r="BK224"/>
  <c r="J222"/>
  <c r="BK219"/>
  <c r="BK217"/>
  <c r="BK215"/>
  <c r="J212"/>
  <c r="J209"/>
  <c r="J207"/>
  <c r="BK203"/>
  <c r="BK200"/>
  <c r="J197"/>
  <c r="BK166"/>
  <c r="BK159"/>
  <c r="J150"/>
  <c r="BK144"/>
  <c i="3" r="J187"/>
  <c r="J168"/>
  <c r="BK142"/>
  <c r="BK224"/>
  <c r="J236"/>
  <c r="BK163"/>
  <c r="BK217"/>
  <c r="BK231"/>
  <c r="J215"/>
  <c r="J195"/>
  <c i="4" r="BK578"/>
  <c r="J554"/>
  <c r="BK533"/>
  <c r="BK496"/>
  <c r="BK448"/>
  <c r="BK426"/>
  <c r="BK390"/>
  <c r="J379"/>
  <c r="BK363"/>
  <c r="BK336"/>
  <c r="BK295"/>
  <c r="J261"/>
  <c r="J228"/>
  <c r="J218"/>
  <c r="BK203"/>
  <c r="J169"/>
  <c r="BK594"/>
  <c r="J571"/>
  <c r="J557"/>
  <c r="BK523"/>
  <c r="J482"/>
  <c r="BK462"/>
  <c r="J448"/>
  <c r="J436"/>
  <c r="BK405"/>
  <c r="J381"/>
  <c r="BK357"/>
  <c r="BK331"/>
  <c r="J299"/>
  <c r="J276"/>
  <c r="J254"/>
  <c r="BK218"/>
  <c r="J203"/>
  <c r="J175"/>
  <c r="BK155"/>
  <c r="BK556"/>
  <c r="BK534"/>
  <c r="J496"/>
  <c r="BK381"/>
  <c r="BK371"/>
  <c r="J319"/>
  <c r="BK258"/>
  <c r="J196"/>
  <c r="BK175"/>
  <c r="BK598"/>
  <c r="BK582"/>
  <c r="BK558"/>
  <c r="J533"/>
  <c r="BK482"/>
  <c r="BK467"/>
  <c r="J410"/>
  <c r="J353"/>
  <c r="J341"/>
  <c r="BK307"/>
  <c r="BK276"/>
  <c r="BK254"/>
  <c r="J184"/>
  <c r="J161"/>
  <c i="5" r="BK161"/>
  <c r="BK177"/>
  <c r="J151"/>
  <c r="J128"/>
  <c r="J147"/>
  <c r="BK144"/>
  <c i="6" r="BK421"/>
  <c r="BK390"/>
  <c r="J380"/>
  <c r="BK360"/>
  <c r="BK322"/>
  <c r="J307"/>
  <c r="BK282"/>
  <c r="J275"/>
  <c r="J240"/>
  <c r="BK220"/>
  <c r="J201"/>
  <c r="J181"/>
  <c r="J167"/>
  <c r="J158"/>
  <c r="BK144"/>
  <c r="BK429"/>
  <c r="BK413"/>
  <c r="J390"/>
  <c r="BK363"/>
  <c r="J323"/>
  <c r="J277"/>
  <c r="J220"/>
  <c r="J174"/>
  <c r="J159"/>
  <c r="BK132"/>
  <c i="7" r="BK171"/>
  <c r="J128"/>
  <c r="J168"/>
  <c r="BK177"/>
  <c r="J130"/>
  <c r="BK168"/>
  <c r="BK124"/>
  <c i="8" r="J180"/>
  <c r="J177"/>
  <c r="BK154"/>
  <c r="BK183"/>
  <c r="BK150"/>
  <c r="BK179"/>
  <c i="9" r="J164"/>
  <c r="BK142"/>
  <c r="J226"/>
  <c r="J191"/>
  <c r="J171"/>
  <c r="J139"/>
  <c r="BK212"/>
  <c r="J178"/>
  <c r="BK136"/>
  <c i="10" r="J144"/>
  <c r="BK144"/>
  <c r="BK124"/>
  <c i="11" r="J121"/>
  <c i="12" r="J166"/>
  <c r="BK162"/>
  <c r="BK146"/>
  <c r="J156"/>
  <c i="13" r="BK127"/>
  <c i="14" r="BK204"/>
  <c r="J160"/>
  <c r="J230"/>
  <c r="J211"/>
  <c r="BK234"/>
  <c r="J210"/>
  <c r="J192"/>
  <c r="BK158"/>
  <c r="BK142"/>
  <c r="J128"/>
  <c r="J202"/>
  <c r="BK177"/>
  <c r="BK169"/>
  <c r="BK136"/>
  <c i="6" r="BK357"/>
  <c r="J233"/>
  <c r="J162"/>
  <c i="9" r="J222"/>
  <c r="BK188"/>
  <c r="BK155"/>
  <c r="J229"/>
  <c r="J212"/>
  <c r="BK164"/>
  <c r="J142"/>
  <c r="BK133"/>
  <c r="J196"/>
  <c r="BK150"/>
  <c r="J129"/>
  <c i="10" r="BK157"/>
  <c r="J127"/>
  <c r="J124"/>
  <c i="11" r="F36"/>
  <c i="1" r="BC104"/>
  <c i="12" r="J135"/>
  <c r="J150"/>
  <c r="BK129"/>
  <c r="BK150"/>
  <c i="13" r="J127"/>
  <c i="14" r="BK207"/>
  <c r="J182"/>
  <c r="J234"/>
  <c r="J199"/>
  <c r="BK200"/>
  <c r="J152"/>
  <c r="J132"/>
  <c r="BK221"/>
  <c r="J194"/>
  <c r="J146"/>
  <c r="BK130"/>
  <c i="6" r="J271"/>
  <c r="J178"/>
  <c i="8" r="J167"/>
  <c i="7" r="J164"/>
  <c r="BK150"/>
  <c r="J174"/>
  <c r="J124"/>
  <c r="BK174"/>
  <c r="BK130"/>
  <c i="8" r="J183"/>
  <c r="J159"/>
  <c r="J162"/>
  <c r="BK188"/>
  <c r="J154"/>
  <c i="9" r="BK229"/>
  <c i="12" r="J162"/>
  <c r="BK144"/>
  <c r="BK151"/>
  <c r="BK155"/>
  <c r="BK123"/>
  <c i="14" r="BK215"/>
  <c r="J167"/>
  <c r="J142"/>
  <c r="J217"/>
  <c r="J197"/>
  <c r="J204"/>
  <c r="BK171"/>
  <c r="BK154"/>
  <c r="BK134"/>
  <c r="J225"/>
  <c r="BK211"/>
  <c r="BK180"/>
  <c r="BK192"/>
  <c r="BK162"/>
  <c r="BK144"/>
  <c i="6" r="J417"/>
  <c r="J289"/>
  <c r="BK163"/>
  <c i="7" r="J183"/>
  <c r="J194"/>
  <c r="BK147"/>
  <c r="J141"/>
  <c i="8" r="BK177"/>
  <c r="J147"/>
  <c r="BK138"/>
  <c i="12" r="J145"/>
  <c r="J152"/>
  <c i="14" r="BK217"/>
  <c r="BK150"/>
  <c r="J207"/>
  <c r="BK189"/>
  <c r="J138"/>
  <c r="J209"/>
  <c r="J171"/>
  <c i="6" r="J132"/>
  <c r="J339"/>
  <c r="J208"/>
  <c r="BK148"/>
  <c i="7" r="BK141"/>
  <c r="J147"/>
  <c r="J160"/>
  <c i="8" r="J146"/>
  <c i="9" r="J174"/>
  <c i="10" r="J151"/>
  <c r="J131"/>
  <c i="12" r="BK163"/>
  <c r="BK143"/>
  <c i="14" r="J180"/>
  <c i="6" r="BK386"/>
  <c i="8" r="J181"/>
  <c r="J188"/>
  <c r="J150"/>
  <c r="J174"/>
  <c r="BK181"/>
  <c i="9" r="BK196"/>
  <c r="BK174"/>
  <c r="BK139"/>
  <c i="12" r="BK157"/>
  <c r="BK135"/>
  <c r="J143"/>
  <c i="14" r="BK209"/>
  <c r="J165"/>
  <c r="J144"/>
  <c i="2" r="BK163"/>
  <c r="J239"/>
  <c r="J233"/>
  <c r="J230"/>
  <c r="J227"/>
  <c r="BK225"/>
  <c r="BK221"/>
  <c r="BK218"/>
  <c r="BK216"/>
  <c r="J214"/>
  <c r="J211"/>
  <c r="BK208"/>
  <c r="J206"/>
  <c r="BK201"/>
  <c r="BK198"/>
  <c r="J195"/>
  <c r="BK160"/>
  <c r="BK141"/>
  <c r="BK133"/>
  <c r="BK127"/>
  <c r="BK193"/>
  <c r="J190"/>
  <c r="BK186"/>
  <c r="J184"/>
  <c r="BK181"/>
  <c r="J175"/>
  <c r="J164"/>
  <c r="BK148"/>
  <c r="BK138"/>
  <c i="3" r="J344"/>
  <c r="BK338"/>
  <c r="J332"/>
  <c r="J326"/>
  <c r="BK323"/>
  <c r="BK314"/>
  <c r="J304"/>
  <c r="J297"/>
  <c r="BK293"/>
  <c r="J205"/>
  <c r="BK184"/>
  <c r="J170"/>
  <c r="BK148"/>
  <c r="J338"/>
  <c r="J320"/>
  <c r="J303"/>
  <c r="J287"/>
  <c r="J279"/>
  <c r="BK272"/>
  <c r="BK252"/>
  <c r="BK238"/>
  <c r="J227"/>
  <c r="J184"/>
  <c r="J143"/>
  <c r="BK333"/>
  <c r="J345"/>
  <c r="J336"/>
  <c r="BK328"/>
  <c r="J321"/>
  <c r="BK270"/>
  <c r="J259"/>
  <c r="BK242"/>
  <c r="J213"/>
  <c r="J181"/>
  <c r="BK147"/>
  <c r="BK320"/>
  <c r="BK281"/>
  <c r="J270"/>
  <c r="BK255"/>
  <c r="J239"/>
  <c r="J314"/>
  <c r="J298"/>
  <c r="BK279"/>
  <c r="J264"/>
  <c r="J252"/>
  <c r="BK178"/>
  <c r="BK308"/>
  <c r="BK300"/>
  <c r="BK286"/>
  <c r="J275"/>
  <c r="J261"/>
  <c r="BK249"/>
  <c r="J229"/>
  <c r="J207"/>
  <c r="BK188"/>
  <c r="BK161"/>
  <c r="J142"/>
  <c r="J305"/>
  <c r="J294"/>
  <c r="J219"/>
  <c r="J262"/>
  <c r="J180"/>
  <c r="J164"/>
  <c r="J152"/>
  <c r="J132"/>
  <c r="BK233"/>
  <c r="J162"/>
  <c r="BK146"/>
  <c r="J141"/>
  <c r="J216"/>
  <c r="BK192"/>
  <c r="J177"/>
  <c r="J151"/>
  <c r="J135"/>
  <c r="J222"/>
  <c r="BK232"/>
  <c r="J179"/>
  <c r="J206"/>
  <c r="J167"/>
  <c r="J230"/>
  <c r="J220"/>
  <c i="4" r="BK586"/>
  <c r="J567"/>
  <c r="BK557"/>
  <c r="J523"/>
  <c r="BK492"/>
  <c r="J454"/>
  <c r="BK439"/>
  <c i="6" r="BK425"/>
  <c r="BK136"/>
  <c i="7" r="J138"/>
  <c i="8" r="J157"/>
  <c r="BK130"/>
  <c i="14" r="J200"/>
  <c r="J213"/>
  <c r="J195"/>
  <c r="BK146"/>
  <c r="BK219"/>
  <c r="BK160"/>
  <c r="BK128"/>
  <c i="2" r="F34"/>
  <c r="BK130"/>
  <c r="J182"/>
  <c r="J178"/>
  <c r="BK168"/>
  <c r="J155"/>
  <c r="J235"/>
  <c r="BK231"/>
  <c r="BK227"/>
  <c r="BK223"/>
  <c r="J221"/>
  <c r="J218"/>
  <c r="J215"/>
  <c r="J213"/>
  <c r="J210"/>
  <c r="BK207"/>
  <c r="J204"/>
  <c r="BK199"/>
  <c r="BK197"/>
  <c r="BK194"/>
  <c r="BK155"/>
  <c r="BK146"/>
  <c r="BK140"/>
  <c r="J134"/>
  <c r="J128"/>
  <c r="BK191"/>
  <c r="BK187"/>
  <c r="BK185"/>
  <c r="BK177"/>
  <c r="J170"/>
  <c r="J156"/>
  <c r="J146"/>
  <c i="3" r="J346"/>
  <c r="BK337"/>
  <c r="J330"/>
  <c r="BK325"/>
  <c r="BK318"/>
  <c r="BK310"/>
  <c r="J296"/>
  <c r="BK207"/>
  <c r="J204"/>
  <c r="J185"/>
  <c r="BK162"/>
  <c r="BK345"/>
  <c r="J331"/>
  <c r="J306"/>
  <c r="BK283"/>
  <c r="BK256"/>
  <c r="J242"/>
  <c r="J233"/>
  <c r="J197"/>
  <c r="J343"/>
  <c r="BK194"/>
  <c r="J171"/>
  <c r="BK341"/>
  <c r="BK332"/>
  <c r="BK324"/>
  <c r="J274"/>
  <c r="J260"/>
  <c r="BK247"/>
  <c r="BK216"/>
  <c r="J149"/>
  <c r="BK322"/>
  <c r="BK317"/>
  <c r="BK221"/>
  <c r="J202"/>
  <c r="J175"/>
  <c r="J156"/>
  <c r="BK143"/>
  <c r="BK296"/>
  <c r="BK288"/>
  <c r="BK269"/>
  <c r="J221"/>
  <c r="J208"/>
  <c r="BK175"/>
  <c r="BK158"/>
  <c r="J134"/>
  <c r="J231"/>
  <c r="J147"/>
  <c r="BK229"/>
  <c r="BK202"/>
  <c r="BK166"/>
  <c r="J148"/>
  <c r="BK133"/>
  <c r="J196"/>
  <c r="J223"/>
  <c r="J136"/>
  <c r="J159"/>
  <c r="BK228"/>
  <c r="BK200"/>
  <c r="BK181"/>
  <c i="4" r="J582"/>
  <c r="J565"/>
  <c r="J541"/>
  <c r="J504"/>
  <c r="J465"/>
  <c r="BK436"/>
  <c r="J422"/>
  <c r="J385"/>
  <c r="BK375"/>
  <c r="BK367"/>
  <c r="BK341"/>
  <c r="J307"/>
  <c r="J288"/>
  <c r="BK247"/>
  <c r="J238"/>
  <c r="BK207"/>
  <c r="BK172"/>
  <c r="J598"/>
  <c r="J578"/>
  <c r="BK567"/>
  <c r="J556"/>
  <c r="BK487"/>
  <c r="J467"/>
  <c r="BK454"/>
  <c r="BK443"/>
  <c r="J426"/>
  <c r="J404"/>
  <c r="J377"/>
  <c r="BK353"/>
  <c r="BK319"/>
  <c r="BK289"/>
  <c r="J272"/>
  <c r="J250"/>
  <c r="J208"/>
  <c r="J179"/>
  <c r="BK161"/>
  <c r="BK562"/>
  <c r="J538"/>
  <c r="J517"/>
  <c r="BK477"/>
  <c r="BK445"/>
  <c r="J416"/>
  <c r="J390"/>
  <c r="BK379"/>
  <c r="J372"/>
  <c r="J292"/>
  <c r="BK266"/>
  <c r="J247"/>
  <c r="BK187"/>
  <c r="BK146"/>
  <c r="J586"/>
  <c r="BK554"/>
  <c r="BK532"/>
  <c r="BK470"/>
  <c r="J450"/>
  <c r="BK382"/>
  <c r="BK346"/>
  <c r="BK315"/>
  <c r="J257"/>
  <c r="BK211"/>
  <c r="J172"/>
  <c r="BK149"/>
  <c i="7" r="J200"/>
  <c r="J154"/>
  <c r="J156"/>
  <c i="8" r="BK122"/>
  <c i="9" r="J232"/>
  <c r="J216"/>
  <c r="J207"/>
  <c r="BK191"/>
  <c r="BK171"/>
  <c i="2" r="F36"/>
  <c l="1" r="BK126"/>
  <c r="J126"/>
  <c r="J98"/>
  <c r="T126"/>
  <c r="R169"/>
  <c i="3" r="R169"/>
  <c r="P277"/>
  <c r="P339"/>
  <c i="2" r="P136"/>
  <c r="BK145"/>
  <c r="J145"/>
  <c r="J100"/>
  <c r="R145"/>
  <c r="P149"/>
  <c r="P154"/>
  <c r="R154"/>
  <c r="BK157"/>
  <c r="J157"/>
  <c r="J103"/>
  <c r="T157"/>
  <c i="3" r="BK150"/>
  <c r="J150"/>
  <c r="J100"/>
  <c r="P212"/>
  <c r="T312"/>
  <c i="4" r="R168"/>
  <c r="P281"/>
  <c r="R352"/>
  <c r="P373"/>
  <c r="BK380"/>
  <c r="J380"/>
  <c r="J112"/>
  <c r="T380"/>
  <c r="R383"/>
  <c r="P386"/>
  <c r="R449"/>
  <c r="P145"/>
  <c r="R202"/>
  <c r="R249"/>
  <c r="P265"/>
  <c r="P352"/>
  <c r="T370"/>
  <c r="R389"/>
  <c r="BK449"/>
  <c r="J449"/>
  <c r="J117"/>
  <c r="R461"/>
  <c r="BK202"/>
  <c r="J202"/>
  <c r="J100"/>
  <c r="BK335"/>
  <c r="J335"/>
  <c r="J105"/>
  <c r="BK476"/>
  <c r="J476"/>
  <c r="J119"/>
  <c r="BK145"/>
  <c r="P202"/>
  <c r="P249"/>
  <c r="BK265"/>
  <c r="J265"/>
  <c r="J102"/>
  <c r="R265"/>
  <c r="T335"/>
  <c r="P370"/>
  <c r="R373"/>
  <c r="BK376"/>
  <c r="J376"/>
  <c r="J111"/>
  <c r="T376"/>
  <c r="R380"/>
  <c r="BK383"/>
  <c r="J383"/>
  <c r="J113"/>
  <c r="BK386"/>
  <c r="J386"/>
  <c r="J114"/>
  <c r="T386"/>
  <c r="BK444"/>
  <c r="J444"/>
  <c r="J116"/>
  <c r="P476"/>
  <c r="R542"/>
  <c r="R566"/>
  <c r="T593"/>
  <c i="5" r="R123"/>
  <c r="R122"/>
  <c r="R121"/>
  <c r="R165"/>
  <c i="4" r="T168"/>
  <c r="R281"/>
  <c r="T352"/>
  <c r="BK373"/>
  <c r="J373"/>
  <c r="J110"/>
  <c r="T373"/>
  <c r="P376"/>
  <c r="P380"/>
  <c r="P383"/>
  <c r="T383"/>
  <c r="R386"/>
  <c r="P444"/>
  <c r="R476"/>
  <c r="P542"/>
  <c r="P555"/>
  <c r="R555"/>
  <c r="T555"/>
  <c r="BK593"/>
  <c r="J593"/>
  <c r="J123"/>
  <c i="5" r="T123"/>
  <c r="T122"/>
  <c r="T121"/>
  <c r="T165"/>
  <c i="3" r="BK212"/>
  <c r="T339"/>
  <c i="6" r="P131"/>
  <c r="BK270"/>
  <c r="J270"/>
  <c r="J102"/>
  <c r="T352"/>
  <c r="R379"/>
  <c r="T416"/>
  <c i="7" r="R159"/>
  <c r="T202"/>
  <c i="3" r="P150"/>
  <c r="R277"/>
  <c i="6" r="T131"/>
  <c r="T130"/>
  <c r="T129"/>
  <c r="P215"/>
  <c r="P270"/>
  <c r="R352"/>
  <c r="P379"/>
  <c r="T392"/>
  <c r="T391"/>
  <c i="7" r="R123"/>
  <c r="P182"/>
  <c r="BK202"/>
  <c r="J202"/>
  <c r="J101"/>
  <c i="8" r="BK121"/>
  <c i="2" r="R136"/>
  <c r="T169"/>
  <c i="3" r="P131"/>
  <c r="P169"/>
  <c r="R199"/>
  <c r="T277"/>
  <c i="4" r="R145"/>
  <c r="T202"/>
  <c r="T249"/>
  <c r="T265"/>
  <c r="R335"/>
  <c r="BK370"/>
  <c r="J370"/>
  <c r="J109"/>
  <c r="P389"/>
  <c r="T444"/>
  <c r="P449"/>
  <c r="T449"/>
  <c r="T461"/>
  <c r="BK542"/>
  <c r="J542"/>
  <c r="J120"/>
  <c r="BK555"/>
  <c r="J555"/>
  <c r="J121"/>
  <c r="P566"/>
  <c r="R593"/>
  <c i="5" r="P123"/>
  <c r="BK165"/>
  <c r="J165"/>
  <c r="J100"/>
  <c i="6" r="BK239"/>
  <c r="J239"/>
  <c r="J101"/>
  <c r="T239"/>
  <c r="P352"/>
  <c r="BK392"/>
  <c r="P416"/>
  <c i="7" r="BK159"/>
  <c r="J159"/>
  <c r="J99"/>
  <c r="T182"/>
  <c i="8" r="R121"/>
  <c r="R120"/>
  <c r="R119"/>
  <c i="9" r="T149"/>
  <c r="BK221"/>
  <c r="J221"/>
  <c r="J103"/>
  <c i="4" r="P168"/>
  <c r="BK281"/>
  <c r="J281"/>
  <c r="J104"/>
  <c r="BK352"/>
  <c r="J352"/>
  <c r="J108"/>
  <c r="R370"/>
  <c r="BK389"/>
  <c r="J389"/>
  <c r="J115"/>
  <c r="R444"/>
  <c r="T476"/>
  <c r="T542"/>
  <c r="BK566"/>
  <c r="J566"/>
  <c r="J122"/>
  <c r="P593"/>
  <c i="5" r="P165"/>
  <c i="6" r="R131"/>
  <c r="BK215"/>
  <c r="J215"/>
  <c r="J100"/>
  <c r="T215"/>
  <c r="R270"/>
  <c r="BK379"/>
  <c r="J379"/>
  <c r="J104"/>
  <c r="T379"/>
  <c r="R392"/>
  <c i="7" r="BK123"/>
  <c r="J123"/>
  <c r="J98"/>
  <c r="T159"/>
  <c r="P202"/>
  <c i="8" r="P121"/>
  <c r="P120"/>
  <c r="P119"/>
  <c i="1" r="AU101"/>
  <c i="9" r="R128"/>
  <c r="T128"/>
  <c r="BK190"/>
  <c r="J190"/>
  <c r="J100"/>
  <c r="T211"/>
  <c i="4" r="T145"/>
  <c r="T281"/>
  <c r="T389"/>
  <c r="P461"/>
  <c r="T566"/>
  <c i="5" r="BK123"/>
  <c i="6" r="T270"/>
  <c i="7" r="P159"/>
  <c i="9" r="P128"/>
  <c r="P127"/>
  <c r="P126"/>
  <c i="1" r="AU102"/>
  <c i="9" r="R149"/>
  <c r="R190"/>
  <c r="P211"/>
  <c r="R221"/>
  <c i="10" r="T123"/>
  <c r="T122"/>
  <c i="3" r="T212"/>
  <c r="T211"/>
  <c i="6" r="R416"/>
  <c i="7" r="T123"/>
  <c r="T122"/>
  <c r="T121"/>
  <c r="R182"/>
  <c i="9" r="BK149"/>
  <c r="J149"/>
  <c r="J99"/>
  <c r="T190"/>
  <c r="BK211"/>
  <c r="J211"/>
  <c r="J102"/>
  <c r="T221"/>
  <c i="10" r="BK123"/>
  <c r="J123"/>
  <c r="J98"/>
  <c r="R123"/>
  <c r="R122"/>
  <c r="P156"/>
  <c r="P155"/>
  <c i="2" r="P126"/>
  <c r="BK169"/>
  <c r="J169"/>
  <c r="J104"/>
  <c i="3" r="R131"/>
  <c r="R130"/>
  <c r="R150"/>
  <c r="BK199"/>
  <c r="J199"/>
  <c r="J102"/>
  <c r="BK277"/>
  <c r="J277"/>
  <c r="J106"/>
  <c r="BK339"/>
  <c r="J339"/>
  <c r="J108"/>
  <c i="12" r="P122"/>
  <c r="T122"/>
  <c r="P138"/>
  <c r="R138"/>
  <c i="3" r="T169"/>
  <c r="BK312"/>
  <c r="J312"/>
  <c r="J107"/>
  <c i="2" r="T136"/>
  <c r="T145"/>
  <c r="R149"/>
  <c r="BK154"/>
  <c r="J154"/>
  <c r="J102"/>
  <c r="T154"/>
  <c r="R157"/>
  <c i="3" r="BK131"/>
  <c r="J131"/>
  <c r="J99"/>
  <c r="T150"/>
  <c r="T199"/>
  <c r="P312"/>
  <c i="14" r="BK125"/>
  <c i="2" r="BK136"/>
  <c r="J136"/>
  <c r="J99"/>
  <c r="P145"/>
  <c r="BK149"/>
  <c r="J149"/>
  <c r="J101"/>
  <c r="T149"/>
  <c r="P157"/>
  <c i="3" r="R212"/>
  <c r="R339"/>
  <c i="14" r="T125"/>
  <c i="4" r="BK168"/>
  <c r="J168"/>
  <c r="J99"/>
  <c r="BK249"/>
  <c r="J249"/>
  <c r="J101"/>
  <c r="P335"/>
  <c r="R376"/>
  <c r="BK461"/>
  <c r="J461"/>
  <c r="J118"/>
  <c i="6" r="BK131"/>
  <c r="J131"/>
  <c r="J98"/>
  <c r="R215"/>
  <c r="P239"/>
  <c r="R239"/>
  <c r="BK352"/>
  <c r="J352"/>
  <c r="J103"/>
  <c r="P392"/>
  <c r="P391"/>
  <c r="BK416"/>
  <c r="J416"/>
  <c r="J108"/>
  <c i="7" r="P123"/>
  <c r="P122"/>
  <c r="P121"/>
  <c i="1" r="AU100"/>
  <c i="7" r="BK182"/>
  <c r="J182"/>
  <c r="J100"/>
  <c r="R202"/>
  <c i="8" r="T121"/>
  <c r="T120"/>
  <c r="T119"/>
  <c i="9" r="BK128"/>
  <c r="J128"/>
  <c r="J98"/>
  <c r="P149"/>
  <c r="P190"/>
  <c r="R211"/>
  <c r="P221"/>
  <c i="10" r="P123"/>
  <c r="P122"/>
  <c r="P121"/>
  <c i="1" r="AU103"/>
  <c i="10" r="BK156"/>
  <c r="J156"/>
  <c r="J101"/>
  <c r="R156"/>
  <c r="R155"/>
  <c r="T156"/>
  <c r="T155"/>
  <c i="12" r="BK122"/>
  <c r="J122"/>
  <c r="J98"/>
  <c r="R122"/>
  <c r="R121"/>
  <c r="R120"/>
  <c r="BK138"/>
  <c r="J138"/>
  <c r="J99"/>
  <c r="T138"/>
  <c i="14" r="R125"/>
  <c r="R124"/>
  <c r="R123"/>
  <c r="BK179"/>
  <c r="J179"/>
  <c r="J99"/>
  <c r="P179"/>
  <c r="T179"/>
  <c i="2" r="R126"/>
  <c r="P169"/>
  <c i="3" r="T131"/>
  <c r="T130"/>
  <c r="T129"/>
  <c r="T128"/>
  <c r="BK169"/>
  <c r="J169"/>
  <c r="J101"/>
  <c r="P199"/>
  <c r="R312"/>
  <c i="14" r="P125"/>
  <c r="P124"/>
  <c r="P123"/>
  <c i="1" r="AU107"/>
  <c i="14" r="R179"/>
  <c i="4" r="BK275"/>
  <c r="J275"/>
  <c r="J103"/>
  <c i="6" r="BK389"/>
  <c r="J389"/>
  <c r="J105"/>
  <c i="5" r="BK182"/>
  <c r="J182"/>
  <c r="J101"/>
  <c r="BK160"/>
  <c r="J160"/>
  <c r="J99"/>
  <c i="8" r="BK187"/>
  <c r="J187"/>
  <c r="J99"/>
  <c i="9" r="BK231"/>
  <c r="J231"/>
  <c r="J106"/>
  <c i="12" r="BK167"/>
  <c r="J167"/>
  <c r="J100"/>
  <c i="13" r="BK122"/>
  <c r="J122"/>
  <c r="J98"/>
  <c r="BK124"/>
  <c r="J124"/>
  <c r="J99"/>
  <c r="BK126"/>
  <c r="J126"/>
  <c r="J100"/>
  <c i="14" r="BK229"/>
  <c r="J229"/>
  <c r="J101"/>
  <c i="4" r="BK349"/>
  <c r="J349"/>
  <c r="J106"/>
  <c i="6" r="BK210"/>
  <c r="J210"/>
  <c r="J99"/>
  <c r="BK435"/>
  <c r="J435"/>
  <c r="J109"/>
  <c i="9" r="BK206"/>
  <c r="J206"/>
  <c r="J101"/>
  <c r="BK228"/>
  <c r="J228"/>
  <c r="J104"/>
  <c i="10" r="BK150"/>
  <c r="J150"/>
  <c r="J99"/>
  <c i="11" r="BK120"/>
  <c r="J120"/>
  <c r="J98"/>
  <c i="14" r="BK233"/>
  <c r="J233"/>
  <c r="J103"/>
  <c i="3" r="BK209"/>
  <c r="J209"/>
  <c r="J103"/>
  <c i="14" r="BK176"/>
  <c r="J176"/>
  <c r="J98"/>
  <c r="F91"/>
  <c r="BE138"/>
  <c r="BE140"/>
  <c r="J117"/>
  <c r="BE128"/>
  <c r="BE165"/>
  <c r="BE171"/>
  <c r="BE182"/>
  <c r="BE189"/>
  <c r="BE195"/>
  <c r="BE199"/>
  <c r="BE162"/>
  <c r="BE185"/>
  <c r="BE192"/>
  <c r="BE200"/>
  <c r="BE204"/>
  <c r="BE207"/>
  <c r="BE209"/>
  <c r="BE210"/>
  <c r="BE215"/>
  <c r="BE227"/>
  <c r="E113"/>
  <c r="BE130"/>
  <c r="BE144"/>
  <c r="BE152"/>
  <c r="BE156"/>
  <c r="BE167"/>
  <c r="BE213"/>
  <c r="BE217"/>
  <c r="BE221"/>
  <c r="BE223"/>
  <c r="BE225"/>
  <c r="BE180"/>
  <c r="BE194"/>
  <c r="BE202"/>
  <c r="BE219"/>
  <c r="BE230"/>
  <c r="BE234"/>
  <c r="BE126"/>
  <c r="BE129"/>
  <c r="BE132"/>
  <c r="BE134"/>
  <c r="BE136"/>
  <c r="BE142"/>
  <c r="BE146"/>
  <c r="BE148"/>
  <c r="BE150"/>
  <c r="BE154"/>
  <c r="BE158"/>
  <c r="BE160"/>
  <c r="BE169"/>
  <c r="BE174"/>
  <c r="BE177"/>
  <c r="BE187"/>
  <c r="BE197"/>
  <c r="BE211"/>
  <c i="13" r="E85"/>
  <c r="J89"/>
  <c r="F117"/>
  <c r="J92"/>
  <c r="BE123"/>
  <c r="BE125"/>
  <c r="BE127"/>
  <c i="12" r="J89"/>
  <c r="E110"/>
  <c r="F117"/>
  <c r="BE143"/>
  <c r="BE144"/>
  <c r="J92"/>
  <c r="BE126"/>
  <c r="BE129"/>
  <c r="BE132"/>
  <c r="BE135"/>
  <c r="BE146"/>
  <c r="BE150"/>
  <c r="BE155"/>
  <c r="BE156"/>
  <c r="BE123"/>
  <c r="BE139"/>
  <c r="BE145"/>
  <c r="BE151"/>
  <c r="BE152"/>
  <c r="BE157"/>
  <c r="BE161"/>
  <c r="BE162"/>
  <c r="BE163"/>
  <c r="BE166"/>
  <c r="BE168"/>
  <c i="10" r="BK122"/>
  <c r="J122"/>
  <c r="J97"/>
  <c i="11" r="E108"/>
  <c r="J112"/>
  <c r="J115"/>
  <c r="F92"/>
  <c r="BE121"/>
  <c i="9" r="BK127"/>
  <c i="10" r="E85"/>
  <c r="BE127"/>
  <c r="BE137"/>
  <c r="J92"/>
  <c r="BE144"/>
  <c r="BE151"/>
  <c r="F92"/>
  <c r="BE124"/>
  <c r="BE131"/>
  <c r="BE148"/>
  <c r="J89"/>
  <c r="BE134"/>
  <c r="BE140"/>
  <c r="BE157"/>
  <c r="BE158"/>
  <c i="9" r="J92"/>
  <c i="8" r="J121"/>
  <c r="J98"/>
  <c i="9" r="E85"/>
  <c r="J89"/>
  <c r="F92"/>
  <c r="BE136"/>
  <c r="BE139"/>
  <c r="BE150"/>
  <c r="BE159"/>
  <c r="BE163"/>
  <c r="BE178"/>
  <c r="BE188"/>
  <c r="BE207"/>
  <c r="BE212"/>
  <c r="BE216"/>
  <c r="BE142"/>
  <c r="BE155"/>
  <c r="BE164"/>
  <c r="BE174"/>
  <c r="BE196"/>
  <c r="BE218"/>
  <c r="BE226"/>
  <c r="BE129"/>
  <c r="BE133"/>
  <c r="BE145"/>
  <c r="BE171"/>
  <c r="BE182"/>
  <c r="BE183"/>
  <c r="BE191"/>
  <c r="BE201"/>
  <c r="BE222"/>
  <c r="BE229"/>
  <c r="BE232"/>
  <c i="7" r="BK122"/>
  <c r="J122"/>
  <c r="J97"/>
  <c i="8" r="J113"/>
  <c r="J92"/>
  <c r="F116"/>
  <c r="BE162"/>
  <c r="BE180"/>
  <c r="E85"/>
  <c r="BE122"/>
  <c r="BE130"/>
  <c r="BE134"/>
  <c r="BE138"/>
  <c r="BE147"/>
  <c r="BE150"/>
  <c r="BE157"/>
  <c r="BE159"/>
  <c r="BE177"/>
  <c r="BE146"/>
  <c r="BE154"/>
  <c r="BE167"/>
  <c r="BE170"/>
  <c r="BE174"/>
  <c r="BE179"/>
  <c r="BE181"/>
  <c r="BE188"/>
  <c r="BE164"/>
  <c r="BE182"/>
  <c r="BE183"/>
  <c i="6" r="BK130"/>
  <c r="J130"/>
  <c r="J97"/>
  <c r="J392"/>
  <c r="J107"/>
  <c i="7" r="J118"/>
  <c r="BE138"/>
  <c r="BE141"/>
  <c r="BE150"/>
  <c r="BE171"/>
  <c r="BE147"/>
  <c r="BE156"/>
  <c r="BE168"/>
  <c r="BE177"/>
  <c r="BE180"/>
  <c r="J89"/>
  <c r="E111"/>
  <c r="BE189"/>
  <c r="BE194"/>
  <c r="F92"/>
  <c r="BE128"/>
  <c r="BE130"/>
  <c r="BE144"/>
  <c r="BE154"/>
  <c r="BE160"/>
  <c r="BE174"/>
  <c r="BE183"/>
  <c r="BE197"/>
  <c r="BE124"/>
  <c r="BE164"/>
  <c r="BE200"/>
  <c r="BE203"/>
  <c r="BE206"/>
  <c i="5" r="J123"/>
  <c r="J98"/>
  <c i="6" r="J92"/>
  <c r="F126"/>
  <c r="BE132"/>
  <c r="BE136"/>
  <c r="BE148"/>
  <c r="BE151"/>
  <c r="BE163"/>
  <c r="BE178"/>
  <c r="BE181"/>
  <c r="BE185"/>
  <c r="BE188"/>
  <c r="BE191"/>
  <c r="BE208"/>
  <c r="BE220"/>
  <c r="BE240"/>
  <c r="BE244"/>
  <c r="BE263"/>
  <c r="BE271"/>
  <c r="BE280"/>
  <c r="BE282"/>
  <c r="BE286"/>
  <c r="BE293"/>
  <c r="BE307"/>
  <c r="BE323"/>
  <c r="BE342"/>
  <c r="BE350"/>
  <c r="BE351"/>
  <c r="BE360"/>
  <c r="BE363"/>
  <c r="BE367"/>
  <c r="BE371"/>
  <c r="BE380"/>
  <c r="BE384"/>
  <c r="BE390"/>
  <c r="BE393"/>
  <c r="BE409"/>
  <c r="BE413"/>
  <c r="BE415"/>
  <c r="BE417"/>
  <c r="BE421"/>
  <c r="BE429"/>
  <c r="BE434"/>
  <c r="E85"/>
  <c r="J89"/>
  <c r="BE140"/>
  <c r="BE144"/>
  <c r="BE154"/>
  <c r="BE158"/>
  <c r="BE159"/>
  <c r="BE162"/>
  <c r="BE167"/>
  <c r="BE168"/>
  <c r="BE174"/>
  <c r="BE201"/>
  <c r="BE211"/>
  <c r="BE216"/>
  <c r="BE227"/>
  <c r="BE233"/>
  <c r="BE234"/>
  <c r="BE256"/>
  <c r="BE275"/>
  <c r="BE277"/>
  <c r="BE289"/>
  <c r="BE315"/>
  <c r="BE322"/>
  <c r="BE331"/>
  <c r="BE339"/>
  <c r="BE343"/>
  <c r="BE353"/>
  <c r="BE356"/>
  <c r="BE357"/>
  <c r="BE375"/>
  <c r="BE386"/>
  <c r="BE407"/>
  <c r="BE425"/>
  <c r="BE436"/>
  <c i="5" r="E111"/>
  <c r="BE147"/>
  <c i="4" r="J145"/>
  <c r="J98"/>
  <c r="BK351"/>
  <c r="J351"/>
  <c r="J107"/>
  <c i="5" r="J92"/>
  <c r="BE151"/>
  <c r="BE166"/>
  <c r="F92"/>
  <c r="BE128"/>
  <c r="BE134"/>
  <c r="BE140"/>
  <c r="BE157"/>
  <c r="BE161"/>
  <c r="J89"/>
  <c r="BE124"/>
  <c r="BE170"/>
  <c r="BE174"/>
  <c r="BE177"/>
  <c r="BE131"/>
  <c r="BE144"/>
  <c r="BE154"/>
  <c r="BE183"/>
  <c i="3" r="J212"/>
  <c r="J105"/>
  <c i="4" r="J92"/>
  <c r="F140"/>
  <c r="BE151"/>
  <c r="BE155"/>
  <c r="BE172"/>
  <c r="BE187"/>
  <c r="BE191"/>
  <c r="BE195"/>
  <c r="BE196"/>
  <c r="BE203"/>
  <c r="BE246"/>
  <c r="BE258"/>
  <c r="BE266"/>
  <c r="BE292"/>
  <c r="BE295"/>
  <c r="BE299"/>
  <c r="BE331"/>
  <c r="BE363"/>
  <c r="BE372"/>
  <c r="BE377"/>
  <c r="BE379"/>
  <c r="BE387"/>
  <c r="BE390"/>
  <c r="BE404"/>
  <c r="BE430"/>
  <c r="BE434"/>
  <c r="BE457"/>
  <c r="BE516"/>
  <c r="BE517"/>
  <c r="BE523"/>
  <c r="BE541"/>
  <c r="BE543"/>
  <c r="BE576"/>
  <c r="BE578"/>
  <c r="BE592"/>
  <c r="E85"/>
  <c r="J137"/>
  <c r="BE161"/>
  <c r="BE165"/>
  <c r="BE169"/>
  <c r="BE179"/>
  <c r="BE184"/>
  <c r="BE207"/>
  <c r="BE209"/>
  <c r="BE218"/>
  <c r="BE228"/>
  <c r="BE232"/>
  <c r="BE250"/>
  <c r="BE269"/>
  <c r="BE272"/>
  <c r="BE285"/>
  <c r="BE307"/>
  <c r="BE327"/>
  <c r="BE336"/>
  <c r="BE341"/>
  <c r="BE357"/>
  <c r="BE361"/>
  <c r="BE374"/>
  <c r="BE375"/>
  <c r="BE405"/>
  <c r="BE416"/>
  <c r="BE426"/>
  <c r="BE436"/>
  <c r="BE443"/>
  <c r="BE445"/>
  <c r="BE453"/>
  <c r="BE454"/>
  <c r="BE460"/>
  <c r="BE462"/>
  <c r="BE467"/>
  <c r="BE468"/>
  <c r="BE475"/>
  <c r="BE532"/>
  <c r="BE538"/>
  <c r="BE548"/>
  <c r="BE554"/>
  <c r="BE556"/>
  <c r="BE558"/>
  <c r="BE567"/>
  <c r="BE570"/>
  <c r="BE571"/>
  <c r="BE149"/>
  <c r="BE152"/>
  <c r="BE208"/>
  <c r="BE210"/>
  <c r="BE211"/>
  <c r="BE238"/>
  <c r="BE254"/>
  <c r="BE288"/>
  <c r="BE289"/>
  <c r="BE303"/>
  <c r="BE323"/>
  <c r="BE343"/>
  <c r="BE346"/>
  <c r="BE350"/>
  <c r="BE367"/>
  <c r="BE378"/>
  <c r="BE381"/>
  <c r="BE384"/>
  <c r="BE388"/>
  <c r="BE422"/>
  <c r="BE448"/>
  <c r="BE470"/>
  <c r="BE487"/>
  <c r="BE492"/>
  <c r="BE496"/>
  <c r="BE504"/>
  <c r="BE512"/>
  <c r="BE531"/>
  <c r="BE549"/>
  <c r="BE564"/>
  <c r="BE565"/>
  <c r="BE582"/>
  <c r="BE590"/>
  <c r="BE594"/>
  <c r="BE598"/>
  <c r="BE146"/>
  <c r="BE175"/>
  <c r="BE215"/>
  <c r="BE222"/>
  <c r="BE247"/>
  <c r="BE257"/>
  <c r="BE261"/>
  <c r="BE276"/>
  <c r="BE282"/>
  <c r="BE311"/>
  <c r="BE315"/>
  <c r="BE319"/>
  <c r="BE353"/>
  <c r="BE371"/>
  <c r="BE382"/>
  <c r="BE385"/>
  <c r="BE410"/>
  <c r="BE439"/>
  <c r="BE450"/>
  <c r="BE465"/>
  <c r="BE473"/>
  <c r="BE477"/>
  <c r="BE482"/>
  <c r="BE533"/>
  <c r="BE534"/>
  <c r="BE557"/>
  <c r="BE562"/>
  <c r="BE586"/>
  <c r="BE597"/>
  <c i="3" r="BE167"/>
  <c r="BE168"/>
  <c r="BE179"/>
  <c r="BE184"/>
  <c r="BE188"/>
  <c r="BE230"/>
  <c r="BE166"/>
  <c r="BE224"/>
  <c r="BE153"/>
  <c r="BE190"/>
  <c r="BE233"/>
  <c r="BE156"/>
  <c r="BE217"/>
  <c r="BE225"/>
  <c r="BE139"/>
  <c r="BE159"/>
  <c r="BE172"/>
  <c r="BE177"/>
  <c r="BE193"/>
  <c r="BE208"/>
  <c r="BE226"/>
  <c r="BE242"/>
  <c r="BE200"/>
  <c r="J89"/>
  <c r="BE132"/>
  <c r="BE194"/>
  <c r="BE197"/>
  <c r="BE204"/>
  <c r="BE247"/>
  <c r="BE257"/>
  <c r="BE246"/>
  <c r="F92"/>
  <c r="BE174"/>
  <c r="BE192"/>
  <c r="BE215"/>
  <c r="BE223"/>
  <c r="BE141"/>
  <c r="BE147"/>
  <c r="BE160"/>
  <c r="BE161"/>
  <c r="BE176"/>
  <c r="BE202"/>
  <c r="BE213"/>
  <c r="BE214"/>
  <c r="BE216"/>
  <c r="BE218"/>
  <c r="BE283"/>
  <c r="BE285"/>
  <c r="BE286"/>
  <c r="BE287"/>
  <c r="BE290"/>
  <c r="BE293"/>
  <c r="J92"/>
  <c r="BE140"/>
  <c r="BE142"/>
  <c r="BE143"/>
  <c r="BE171"/>
  <c r="BE173"/>
  <c r="BE175"/>
  <c r="BE183"/>
  <c r="BE187"/>
  <c r="BE196"/>
  <c r="BE198"/>
  <c r="BE201"/>
  <c r="BE203"/>
  <c r="BE222"/>
  <c r="BE227"/>
  <c r="BE228"/>
  <c r="BE229"/>
  <c r="BE236"/>
  <c r="BE237"/>
  <c r="BE248"/>
  <c r="BE254"/>
  <c r="BE256"/>
  <c r="BE259"/>
  <c r="BE260"/>
  <c r="BE261"/>
  <c r="BE263"/>
  <c r="BE265"/>
  <c r="BE274"/>
  <c r="BE276"/>
  <c r="BE278"/>
  <c r="BE289"/>
  <c r="BE292"/>
  <c r="BE298"/>
  <c r="BE299"/>
  <c r="BE304"/>
  <c r="BE307"/>
  <c r="BE309"/>
  <c r="E118"/>
  <c r="BE136"/>
  <c r="BE253"/>
  <c r="BE271"/>
  <c r="BE281"/>
  <c r="BE282"/>
  <c r="BE284"/>
  <c r="BE288"/>
  <c r="BE291"/>
  <c r="BE294"/>
  <c r="BE296"/>
  <c r="BE297"/>
  <c r="BE301"/>
  <c r="BE302"/>
  <c r="BE303"/>
  <c r="BE231"/>
  <c r="BE232"/>
  <c r="BE234"/>
  <c r="BE238"/>
  <c r="BE251"/>
  <c r="BE264"/>
  <c r="BE269"/>
  <c r="BE272"/>
  <c r="BE280"/>
  <c r="BE295"/>
  <c r="BE306"/>
  <c r="BE308"/>
  <c r="BE313"/>
  <c r="BE314"/>
  <c r="BE324"/>
  <c r="BE332"/>
  <c r="BE148"/>
  <c r="BE149"/>
  <c r="BE155"/>
  <c r="BE157"/>
  <c r="BE158"/>
  <c r="BE170"/>
  <c r="BE178"/>
  <c r="BE180"/>
  <c r="BE182"/>
  <c r="BE186"/>
  <c r="BE235"/>
  <c r="BE241"/>
  <c r="BE244"/>
  <c r="BE250"/>
  <c r="BE252"/>
  <c r="BE255"/>
  <c r="BE267"/>
  <c r="BE273"/>
  <c r="BE275"/>
  <c r="BE279"/>
  <c r="BE315"/>
  <c r="BE316"/>
  <c r="BE319"/>
  <c r="BE144"/>
  <c r="BE145"/>
  <c r="BE162"/>
  <c r="BE164"/>
  <c r="BE185"/>
  <c r="BE189"/>
  <c r="BE205"/>
  <c r="BE206"/>
  <c r="BE207"/>
  <c r="BE210"/>
  <c r="BE328"/>
  <c r="BE329"/>
  <c r="BE334"/>
  <c r="BE337"/>
  <c r="BE338"/>
  <c r="BE342"/>
  <c r="BE134"/>
  <c r="BE137"/>
  <c r="BE138"/>
  <c r="BE151"/>
  <c r="BE152"/>
  <c r="BE154"/>
  <c r="BE165"/>
  <c r="BE181"/>
  <c r="BE191"/>
  <c r="BE195"/>
  <c r="BE219"/>
  <c r="BE220"/>
  <c r="BE221"/>
  <c r="BE239"/>
  <c r="BE240"/>
  <c r="BE243"/>
  <c r="BE245"/>
  <c r="BE249"/>
  <c r="BE258"/>
  <c r="BE262"/>
  <c r="BE266"/>
  <c r="BE268"/>
  <c r="BE270"/>
  <c r="BE300"/>
  <c r="BE305"/>
  <c r="BE310"/>
  <c r="BE317"/>
  <c r="BE322"/>
  <c r="BE323"/>
  <c r="BE325"/>
  <c r="BE327"/>
  <c r="BE330"/>
  <c r="BE336"/>
  <c r="BE340"/>
  <c r="BE341"/>
  <c r="BE344"/>
  <c r="BE133"/>
  <c r="BE135"/>
  <c r="BE146"/>
  <c r="BE163"/>
  <c r="BE311"/>
  <c r="BE318"/>
  <c r="BE320"/>
  <c r="BE321"/>
  <c r="BE326"/>
  <c r="BE331"/>
  <c r="BE333"/>
  <c r="BE335"/>
  <c r="BE343"/>
  <c r="BE345"/>
  <c r="BE346"/>
  <c i="2" r="E85"/>
  <c r="F92"/>
  <c r="BE144"/>
  <c r="BE151"/>
  <c r="BE161"/>
  <c r="BE170"/>
  <c r="BE173"/>
  <c r="BE175"/>
  <c r="BE176"/>
  <c r="BE178"/>
  <c r="BE180"/>
  <c r="BE181"/>
  <c r="BE182"/>
  <c r="BE183"/>
  <c r="BE184"/>
  <c r="BE185"/>
  <c r="BE186"/>
  <c r="BE187"/>
  <c r="BE188"/>
  <c r="BE189"/>
  <c r="BE190"/>
  <c r="BE192"/>
  <c r="BE235"/>
  <c r="BE241"/>
  <c r="J89"/>
  <c r="BE127"/>
  <c r="BE128"/>
  <c r="BE131"/>
  <c r="BE132"/>
  <c r="BE133"/>
  <c r="BE134"/>
  <c r="BE135"/>
  <c r="BE139"/>
  <c r="BE141"/>
  <c r="BE142"/>
  <c r="BE143"/>
  <c r="BE147"/>
  <c r="BE150"/>
  <c r="BE152"/>
  <c r="BE153"/>
  <c r="BE155"/>
  <c r="BE156"/>
  <c r="BE158"/>
  <c r="BE160"/>
  <c r="BE163"/>
  <c r="BE167"/>
  <c r="BE194"/>
  <c r="BE195"/>
  <c r="BE196"/>
  <c r="BE197"/>
  <c r="BE198"/>
  <c r="BE199"/>
  <c r="BE200"/>
  <c r="BE201"/>
  <c r="BE202"/>
  <c r="BE203"/>
  <c r="BE205"/>
  <c r="BE206"/>
  <c r="BE207"/>
  <c r="BE208"/>
  <c r="BE209"/>
  <c r="BE210"/>
  <c r="BE211"/>
  <c r="BE212"/>
  <c r="BE213"/>
  <c r="BE214"/>
  <c r="BE215"/>
  <c r="BE216"/>
  <c r="BE217"/>
  <c r="BE218"/>
  <c r="BE219"/>
  <c r="BE220"/>
  <c r="BE221"/>
  <c r="BE222"/>
  <c r="BE223"/>
  <c r="BE224"/>
  <c r="BE225"/>
  <c r="BE226"/>
  <c r="BE227"/>
  <c r="BE228"/>
  <c r="BE229"/>
  <c r="BE230"/>
  <c r="BE231"/>
  <c r="BE232"/>
  <c r="BE233"/>
  <c r="BE234"/>
  <c r="BE237"/>
  <c r="BE238"/>
  <c r="BE239"/>
  <c r="BE240"/>
  <c r="BE130"/>
  <c r="BE138"/>
  <c r="BE140"/>
  <c r="BE159"/>
  <c r="BE162"/>
  <c r="BE164"/>
  <c r="BE166"/>
  <c r="BE172"/>
  <c r="BE177"/>
  <c r="BE191"/>
  <c r="BE193"/>
  <c r="J92"/>
  <c r="BE129"/>
  <c r="BE137"/>
  <c r="BE146"/>
  <c r="BE148"/>
  <c r="BE165"/>
  <c r="BE168"/>
  <c r="BE171"/>
  <c r="BE174"/>
  <c r="BE179"/>
  <c r="BE204"/>
  <c r="BE236"/>
  <c i="1" r="BA95"/>
  <c r="BC95"/>
  <c r="BB95"/>
  <c r="AW95"/>
  <c r="BD95"/>
  <c i="3" r="F34"/>
  <c i="1" r="BA96"/>
  <c i="10" r="F34"/>
  <c i="1" r="BA103"/>
  <c i="13" r="J34"/>
  <c i="1" r="AW106"/>
  <c i="4" r="F37"/>
  <c i="1" r="BD97"/>
  <c i="10" r="F35"/>
  <c i="1" r="BB103"/>
  <c i="12" r="J34"/>
  <c i="1" r="AW105"/>
  <c i="3" r="F36"/>
  <c i="1" r="BC96"/>
  <c i="8" r="F34"/>
  <c i="1" r="BA101"/>
  <c i="10" r="J34"/>
  <c i="1" r="AW103"/>
  <c i="13" r="F34"/>
  <c i="1" r="BA106"/>
  <c i="14" r="J34"/>
  <c i="1" r="AW107"/>
  <c i="4" r="F36"/>
  <c i="1" r="BC97"/>
  <c i="12" r="F37"/>
  <c i="1" r="BD105"/>
  <c i="4" r="F34"/>
  <c i="1" r="BA97"/>
  <c i="9" r="F36"/>
  <c i="1" r="BC102"/>
  <c i="14" r="F37"/>
  <c i="1" r="BD107"/>
  <c i="6" r="J34"/>
  <c i="1" r="AW99"/>
  <c i="7" r="F37"/>
  <c i="1" r="BD100"/>
  <c i="8" r="F36"/>
  <c i="1" r="BC101"/>
  <c i="8" r="F37"/>
  <c i="1" r="BD101"/>
  <c i="9" r="F37"/>
  <c i="1" r="BD102"/>
  <c i="13" r="F37"/>
  <c i="1" r="BD106"/>
  <c i="14" r="F35"/>
  <c i="1" r="BB107"/>
  <c i="5" r="F36"/>
  <c i="1" r="BC98"/>
  <c i="7" r="F35"/>
  <c i="1" r="BB100"/>
  <c i="7" r="F34"/>
  <c i="1" r="BA100"/>
  <c i="7" r="J34"/>
  <c i="1" r="AW100"/>
  <c i="7" r="F36"/>
  <c i="1" r="BC100"/>
  <c i="8" r="F35"/>
  <c i="1" r="BB101"/>
  <c i="8" r="J34"/>
  <c i="1" r="AW101"/>
  <c i="9" r="F35"/>
  <c i="1" r="BB102"/>
  <c i="13" r="F35"/>
  <c i="1" r="BB106"/>
  <c i="14" r="F36"/>
  <c i="1" r="BC107"/>
  <c i="5" r="F34"/>
  <c i="1" r="BA98"/>
  <c i="6" r="F34"/>
  <c i="1" r="BA99"/>
  <c i="12" r="F36"/>
  <c i="1" r="BC105"/>
  <c i="4" r="F35"/>
  <c i="1" r="BB97"/>
  <c i="12" r="F34"/>
  <c i="1" r="BA105"/>
  <c i="5" r="J34"/>
  <c i="1" r="AW98"/>
  <c i="6" r="F35"/>
  <c i="1" r="BB99"/>
  <c i="3" r="J34"/>
  <c i="1" r="AW96"/>
  <c i="9" r="J34"/>
  <c i="1" r="AW102"/>
  <c i="3" r="F37"/>
  <c i="1" r="BD96"/>
  <c i="10" r="F37"/>
  <c i="1" r="BD103"/>
  <c i="14" r="F34"/>
  <c i="1" r="BA107"/>
  <c i="3" r="F35"/>
  <c i="1" r="BB96"/>
  <c i="9" r="F34"/>
  <c i="1" r="BA102"/>
  <c i="4" r="J34"/>
  <c i="1" r="AW97"/>
  <c i="10" r="F36"/>
  <c i="1" r="BC103"/>
  <c i="13" r="F36"/>
  <c i="1" r="BC106"/>
  <c i="5" r="F35"/>
  <c i="1" r="BB98"/>
  <c i="6" r="F37"/>
  <c i="1" r="BD99"/>
  <c i="11" r="F34"/>
  <c i="1" r="BA104"/>
  <c i="11" r="J33"/>
  <c i="1" r="AV104"/>
  <c r="AT104"/>
  <c i="12" r="F35"/>
  <c i="1" r="BB105"/>
  <c i="5" r="F37"/>
  <c i="1" r="BD98"/>
  <c i="6" r="F36"/>
  <c i="1" r="BC99"/>
  <c i="9" l="1" r="R127"/>
  <c r="R126"/>
  <c i="6" r="BK391"/>
  <c r="J391"/>
  <c r="J106"/>
  <c i="7" r="R122"/>
  <c r="R121"/>
  <c i="4" r="R144"/>
  <c r="P351"/>
  <c i="10" r="T121"/>
  <c i="9" r="T127"/>
  <c r="T126"/>
  <c i="12" r="T121"/>
  <c r="T120"/>
  <c i="6" r="R130"/>
  <c i="3" r="P130"/>
  <c i="4" r="BK144"/>
  <c r="J144"/>
  <c r="J97"/>
  <c i="3" r="R211"/>
  <c r="R129"/>
  <c r="R128"/>
  <c r="P211"/>
  <c i="12" r="P121"/>
  <c r="P120"/>
  <c i="1" r="AU105"/>
  <c i="6" r="R391"/>
  <c i="3" r="BK211"/>
  <c r="J211"/>
  <c r="J104"/>
  <c i="8" r="BK120"/>
  <c r="J120"/>
  <c r="J97"/>
  <c i="4" r="T351"/>
  <c r="P144"/>
  <c r="P143"/>
  <c i="1" r="AU97"/>
  <c i="4" r="T144"/>
  <c i="5" r="P122"/>
  <c r="P121"/>
  <c i="1" r="AU98"/>
  <c i="6" r="P130"/>
  <c r="P129"/>
  <c i="1" r="AU99"/>
  <c i="14" r="T124"/>
  <c r="T123"/>
  <c i="10" r="R121"/>
  <c i="2" r="P125"/>
  <c r="P124"/>
  <c i="1" r="AU95"/>
  <c i="2" r="T125"/>
  <c r="T124"/>
  <c i="5" r="BK122"/>
  <c r="J122"/>
  <c r="J97"/>
  <c i="2" r="R125"/>
  <c r="R124"/>
  <c i="4" r="R351"/>
  <c r="R143"/>
  <c i="14" r="BK184"/>
  <c r="J184"/>
  <c r="J100"/>
  <c i="2" r="BK125"/>
  <c r="BK124"/>
  <c r="J124"/>
  <c i="9" r="BK230"/>
  <c r="J230"/>
  <c r="J105"/>
  <c i="13" r="BK121"/>
  <c r="J121"/>
  <c r="J97"/>
  <c i="3" r="BK130"/>
  <c r="J130"/>
  <c r="J98"/>
  <c i="10" r="BK155"/>
  <c r="J155"/>
  <c r="J100"/>
  <c i="11" r="BK119"/>
  <c r="J119"/>
  <c r="J97"/>
  <c i="12" r="BK121"/>
  <c r="J121"/>
  <c r="J97"/>
  <c i="14" r="J125"/>
  <c r="J97"/>
  <c r="BK232"/>
  <c r="J232"/>
  <c r="J102"/>
  <c i="10" r="BK121"/>
  <c r="J121"/>
  <c r="J96"/>
  <c i="9" r="J127"/>
  <c r="J97"/>
  <c i="7" r="BK121"/>
  <c r="J121"/>
  <c i="6" r="BK129"/>
  <c r="J129"/>
  <c i="4" r="BK143"/>
  <c r="J143"/>
  <c i="3" r="J33"/>
  <c i="1" r="AV96"/>
  <c r="AT96"/>
  <c i="5" r="J33"/>
  <c i="1" r="AV98"/>
  <c r="AT98"/>
  <c i="11" r="F33"/>
  <c i="1" r="AZ104"/>
  <c i="12" r="F33"/>
  <c i="1" r="AZ105"/>
  <c r="BB94"/>
  <c r="W31"/>
  <c i="4" r="J33"/>
  <c i="1" r="AV97"/>
  <c r="AT97"/>
  <c i="3" r="F33"/>
  <c i="1" r="AZ96"/>
  <c i="2" r="J30"/>
  <c i="1" r="AG95"/>
  <c i="5" r="F33"/>
  <c i="1" r="AZ98"/>
  <c i="10" r="J33"/>
  <c i="1" r="AV103"/>
  <c r="AT103"/>
  <c i="13" r="J33"/>
  <c i="1" r="AV106"/>
  <c r="AT106"/>
  <c r="BA94"/>
  <c r="W30"/>
  <c i="7" r="J30"/>
  <c i="1" r="AG100"/>
  <c i="9" r="F33"/>
  <c i="1" r="AZ102"/>
  <c i="6" r="J30"/>
  <c i="1" r="AG99"/>
  <c i="10" r="F33"/>
  <c i="1" r="AZ103"/>
  <c i="14" r="F33"/>
  <c i="1" r="AZ107"/>
  <c i="6" r="J33"/>
  <c i="1" r="AV99"/>
  <c r="AT99"/>
  <c i="2" r="J33"/>
  <c i="1" r="AV95"/>
  <c r="AT95"/>
  <c r="AN95"/>
  <c i="2" r="F33"/>
  <c i="1" r="AZ95"/>
  <c i="7" r="J33"/>
  <c i="1" r="AV100"/>
  <c r="AT100"/>
  <c i="12" r="J33"/>
  <c i="1" r="AV105"/>
  <c r="AT105"/>
  <c i="7" r="F33"/>
  <c i="1" r="AZ100"/>
  <c i="14" r="J33"/>
  <c i="1" r="AV107"/>
  <c r="AT107"/>
  <c i="8" r="F33"/>
  <c i="1" r="AZ101"/>
  <c i="13" r="F33"/>
  <c i="1" r="AZ106"/>
  <c r="BD94"/>
  <c r="W33"/>
  <c i="6" r="F33"/>
  <c i="1" r="AZ99"/>
  <c i="4" r="F33"/>
  <c i="1" r="AZ97"/>
  <c i="8" r="J33"/>
  <c i="1" r="AV101"/>
  <c r="AT101"/>
  <c r="BC94"/>
  <c r="W32"/>
  <c i="9" r="J33"/>
  <c i="1" r="AV102"/>
  <c r="AT102"/>
  <c i="4" r="J30"/>
  <c i="1" r="AG97"/>
  <c i="4" l="1" r="T143"/>
  <c i="3" r="P129"/>
  <c r="P128"/>
  <c i="1" r="AU96"/>
  <c i="6" r="R129"/>
  <c i="14" r="BK124"/>
  <c r="BK123"/>
  <c r="J123"/>
  <c r="J95"/>
  <c i="3" r="BK129"/>
  <c r="BK128"/>
  <c r="J128"/>
  <c r="J96"/>
  <c i="2" r="J125"/>
  <c r="J97"/>
  <c r="J96"/>
  <c i="12" r="BK120"/>
  <c r="J120"/>
  <c r="J96"/>
  <c i="13" r="BK120"/>
  <c r="J120"/>
  <c i="9" r="BK126"/>
  <c r="J126"/>
  <c r="J96"/>
  <c i="11" r="BK118"/>
  <c r="J118"/>
  <c r="J96"/>
  <c i="8" r="BK119"/>
  <c r="J119"/>
  <c r="J96"/>
  <c i="5" r="BK121"/>
  <c r="J121"/>
  <c r="J96"/>
  <c i="1" r="AN100"/>
  <c i="7" r="J96"/>
  <c i="1" r="AN99"/>
  <c i="6" r="J96"/>
  <c i="7" r="J39"/>
  <c i="6" r="J39"/>
  <c i="1" r="AN97"/>
  <c i="4" r="J96"/>
  <c r="J39"/>
  <c i="2" r="J39"/>
  <c i="1" r="AU94"/>
  <c i="13" r="J30"/>
  <c i="1" r="AG106"/>
  <c i="10" r="J30"/>
  <c i="1" r="AG103"/>
  <c r="AN103"/>
  <c r="AY94"/>
  <c r="AZ94"/>
  <c r="W29"/>
  <c r="AW94"/>
  <c r="AK30"/>
  <c r="AX94"/>
  <c i="13" l="1" r="J39"/>
  <c i="3" r="J129"/>
  <c r="J97"/>
  <c i="13" r="J96"/>
  <c i="14" r="J124"/>
  <c r="J96"/>
  <c i="10" r="J39"/>
  <c i="1" r="AN106"/>
  <c i="8" r="J30"/>
  <c i="1" r="AG101"/>
  <c r="AN101"/>
  <c i="9" r="J30"/>
  <c i="1" r="AG102"/>
  <c r="AN102"/>
  <c i="3" r="J30"/>
  <c i="1" r="AG96"/>
  <c r="AN96"/>
  <c i="14" r="J30"/>
  <c i="1" r="AG107"/>
  <c i="5" r="J30"/>
  <c i="1" r="AG98"/>
  <c r="AN98"/>
  <c i="11" r="J30"/>
  <c i="1" r="AG104"/>
  <c r="AN104"/>
  <c i="12" r="J30"/>
  <c i="1" r="AG105"/>
  <c r="AV94"/>
  <c r="AK29"/>
  <c i="8" l="1" r="J39"/>
  <c i="12" r="J39"/>
  <c i="11" r="J39"/>
  <c i="9" r="J39"/>
  <c i="5" r="J39"/>
  <c i="14" r="J39"/>
  <c i="3" r="J39"/>
  <c i="1" r="AN105"/>
  <c r="AN107"/>
  <c r="AG94"/>
  <c r="AT94"/>
  <c l="1" r="AN94"/>
  <c r="AK26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<sst xmlns="http://schemas.openxmlformats.org/spreadsheetml/2006/main">
  <si>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</si>
  <si>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</si>
  <si>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</si>
  <si>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</si>
  <si>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</si>
  <si>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{5dbbe07c-30e8-43bc-a139-ecaadd31a524}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</si>
  <si>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</si>
  <si>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</si>
  <si>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</si>
  <si>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</si>
  <si>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</si>
  <si>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</si>
  <si>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</si>
  <si>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</si>
  <si>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(ES_59)_2023_12_29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</si>
  <si>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</si>
  <si>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</si>
  <si>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Přestavlky – čistírna odpadních vod</t>
  </si>
  <si>
    <t>KSO:</t>
  </si>
  <si>
    <t>CC-CZ:</t>
  </si>
  <si>
    <t>Místo:</t>
  </si>
  <si>
    <t xml:space="preserve"> </t>
  </si>
  <si>
    <t>Datum:</t>
  </si>
  <si>
    <t>29. 8. 2023</t>
  </si>
  <si>
    <t>Zadavatel:</t>
  </si>
  <si>
    <t>IČ:</t>
  </si>
  <si>
    <t>Obec Přestavlky</t>
  </si>
  <si>
    <t>DIČ:</t>
  </si>
  <si>
    <t>Uchazeč:</t>
  </si>
  <si>
    <t>Vyplň údaj</t>
  </si>
  <si>
    <t>Projektant:</t>
  </si>
  <si>
    <t>48585904</t>
  </si>
  <si>
    <t xml:space="preserve">ENVISYSTEM, s.r.o., U Nikolajky 15, 15000  Praha 5</t>
  </si>
  <si>
    <t>CZ48585904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</si>
  <si>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</si>
  <si>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</si>
  <si>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</si>
  <si>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Cenová úroveň CU 2023/II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</si>
  <si>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</si>
  <si>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</si>
  <si>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</si>
  <si>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</si>
  <si>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</si>
  <si>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</si>
  <si>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</si>
  <si>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</si>
  <si>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</si>
  <si>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</si>
  <si>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</si>
  <si>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</si>
  <si>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</si>
  <si>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</si>
  <si>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</si>
  <si>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</si>
  <si>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</si>
  <si>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</si>
  <si>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</si>
  <si>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</si>
  <si>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</si>
  <si>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</si>
  <si>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</si>
  <si>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</si>
  <si>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</si>
  <si>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</si>
  <si>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</si>
  <si>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</si>
  <si>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</si>
  <si>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</si>
  <si>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</si>
  <si>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</si>
  <si>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</si>
  <si>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</si>
  <si>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</si>
  <si>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</si>
  <si>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</si>
  <si>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</si>
  <si>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</si>
  <si>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</si>
  <si>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</si>
  <si>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</si>
  <si>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</si>
  <si>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</si>
  <si>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</si>
  <si>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</si>
  <si>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Strojně technologická část</t>
  </si>
  <si>
    <t>PRO</t>
  </si>
  <si>
    <t>1</t>
  </si>
  <si>
    <t>{895861dc-4d30-450c-a218-9b9a20edcfce}</t>
  </si>
  <si>
    <t>2</t>
  </si>
  <si>
    <t>PS 02</t>
  </si>
  <si>
    <t xml:space="preserve">Elektro část </t>
  </si>
  <si>
    <t>{7a1ca6eb-3a4c-4800-a6f5-a98ac4e41181}</t>
  </si>
  <si>
    <t>SO 01</t>
  </si>
  <si>
    <t>Budova ČOV</t>
  </si>
  <si>
    <t>STA</t>
  </si>
  <si>
    <t>{bf64208b-7aeb-4a5e-9fa5-d5720074aa02}</t>
  </si>
  <si>
    <t>SO 02</t>
  </si>
  <si>
    <t>Základ pro zásobní nádrž síranu železitého</t>
  </si>
  <si>
    <t>{ee73947f-7723-4460-8ddd-dedcb6c78098}</t>
  </si>
  <si>
    <t>SO 03</t>
  </si>
  <si>
    <t>Spojovací potrubí a měrný objekt</t>
  </si>
  <si>
    <t>{12115ef0-9ee6-483a-b72c-a0819be21267}</t>
  </si>
  <si>
    <t>SO 04</t>
  </si>
  <si>
    <t>Zpevněné plochy</t>
  </si>
  <si>
    <t>{1fef83db-fd61-46ae-a26e-a0f7c108dbb8}</t>
  </si>
  <si>
    <t>SO 05</t>
  </si>
  <si>
    <t>Terénní úpravy a zeleň</t>
  </si>
  <si>
    <t>{6eb9d0e5-9406-41de-acbe-29b20683a340}</t>
  </si>
  <si>
    <t>SO 06</t>
  </si>
  <si>
    <t>Studna</t>
  </si>
  <si>
    <t>{0ebda170-a07d-41c2-9912-a3d41457f39c}</t>
  </si>
  <si>
    <t>SO 07</t>
  </si>
  <si>
    <t>Vnější kabelové rozvody</t>
  </si>
  <si>
    <t>{c97458e1-2f65-43bb-b874-b7c5c645daab}</t>
  </si>
  <si>
    <t>SO 08</t>
  </si>
  <si>
    <t>Přípojka el. energie</t>
  </si>
  <si>
    <t>{47436c37-af96-47da-b9f6-98f01887ecf7}</t>
  </si>
  <si>
    <t>SO 09</t>
  </si>
  <si>
    <t>Oplocení</t>
  </si>
  <si>
    <t>{303864d0-51b2-4c1c-9f82-81736f450064}</t>
  </si>
  <si>
    <t>VON</t>
  </si>
  <si>
    <t>Vedlejší a ostatní náklady</t>
  </si>
  <si>
    <t>{7b1e1190-1b3c-4df8-80fe-aeb8f9b25d14}</t>
  </si>
  <si>
    <t>2023_10_21.</t>
  </si>
  <si>
    <t>Odtok z ČOV, IO 01.19</t>
  </si>
  <si>
    <t>ING</t>
  </si>
  <si>
    <t>{c7fd0d1f-9f13-4d03-8623-b5aac8e35baa}</t>
  </si>
  <si>
    <t>827 21</t>
  </si>
  <si>
    <t>KRYCÍ LIST SOUPISU PRACÍ</t>
  </si>
  <si>
    <t>Objekt:</t>
  </si>
  <si>
    <t>PS 01 - Strojně technologická část</t>
  </si>
  <si>
    <t>REKAPITULACE ČLENĚNÍ SOUPISU PRACÍ</t>
  </si>
  <si>
    <t>Kód dílu - Popis</t>
  </si>
  <si>
    <t>Cena celkem [CZK]</t>
  </si>
  <si>
    <t>Náklady ze soupisu prací</t>
  </si>
  <si>
    <t>-1</t>
  </si>
  <si>
    <t>N1 - Stroje a zařízení</t>
  </si>
  <si>
    <t xml:space="preserve">    N01 - Svozové vody, mechanické předčištění, čerpací stanice</t>
  </si>
  <si>
    <t xml:space="preserve">    N02 - Biologické čištění</t>
  </si>
  <si>
    <t xml:space="preserve">    N03 - Kalojem</t>
  </si>
  <si>
    <t xml:space="preserve">    N04 - Provozní objekt</t>
  </si>
  <si>
    <t xml:space="preserve">    N05 - Chemické srážení fosforu</t>
  </si>
  <si>
    <t xml:space="preserve">    N06 - Ostatní</t>
  </si>
  <si>
    <t>N2 - Potrubní trasy (Dodávka potrubí je včetně spojovacího materiálu, konzol, kotvení a armatur do DN50.)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</si>
  <si>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</si>
  <si>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</si>
  <si>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</si>
  <si>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</si>
  <si>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</si>
  <si>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</si>
  <si>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</si>
  <si>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</si>
  <si>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</si>
  <si>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</si>
  <si>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</si>
  <si>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</si>
  <si>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</si>
  <si>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N1</t>
  </si>
  <si>
    <t>Stroje a zařízení</t>
  </si>
  <si>
    <t>ROZPOCET</t>
  </si>
  <si>
    <t>N01</t>
  </si>
  <si>
    <t>Svozové vody, mechanické předčištění, čerpací stanice</t>
  </si>
  <si>
    <t>5</t>
  </si>
  <si>
    <t>M</t>
  </si>
  <si>
    <t>Z 01</t>
  </si>
  <si>
    <t xml:space="preserve">Mechanické předčištění svozových vod  </t>
  </si>
  <si>
    <t>kus</t>
  </si>
  <si>
    <t>8</t>
  </si>
  <si>
    <t>4</t>
  </si>
  <si>
    <t>1641229716</t>
  </si>
  <si>
    <t>M 01</t>
  </si>
  <si>
    <t>Ponorné kalové čerpadlo - svozová jímka</t>
  </si>
  <si>
    <t>323785166</t>
  </si>
  <si>
    <t>3</t>
  </si>
  <si>
    <t>Pol1</t>
  </si>
  <si>
    <t>Spouštěcí zařízení pro pro kalové čerpadlo ve svozové jímce. Manipulace s čerpadlem po vodících tyčích 1", délka 4,6 m. Materiál nerez AISI304.</t>
  </si>
  <si>
    <t>kpl</t>
  </si>
  <si>
    <t>-217648357</t>
  </si>
  <si>
    <t>Z 02</t>
  </si>
  <si>
    <t>Středobublinový provzdušňovací systém - svozová jímka</t>
  </si>
  <si>
    <t>-1433042526</t>
  </si>
  <si>
    <t>Z 03</t>
  </si>
  <si>
    <t xml:space="preserve">Středobublinový provzdušňovací systém - sedimentační jímka </t>
  </si>
  <si>
    <t>1714551833</t>
  </si>
  <si>
    <t>6</t>
  </si>
  <si>
    <t>RM 02</t>
  </si>
  <si>
    <t xml:space="preserve">Strojní česle </t>
  </si>
  <si>
    <t>-378230342</t>
  </si>
  <si>
    <t>7</t>
  </si>
  <si>
    <t>Z 04</t>
  </si>
  <si>
    <t xml:space="preserve">Popelnice </t>
  </si>
  <si>
    <t>-1409998723</t>
  </si>
  <si>
    <t>M 03.1,2</t>
  </si>
  <si>
    <t xml:space="preserve">Ponorné kalové čerpadlo - čerpací jímka </t>
  </si>
  <si>
    <t>-1715503002</t>
  </si>
  <si>
    <t>9</t>
  </si>
  <si>
    <t>Pol2</t>
  </si>
  <si>
    <t>Spouštěcí zařízení pro pro kalová čerpadla v ČS. Manipulace s čerpadlem po vodících tyčích 1", délka 4,6 m. Materiál nerez AISI304.</t>
  </si>
  <si>
    <t>-1776201792</t>
  </si>
  <si>
    <t>N02</t>
  </si>
  <si>
    <t>Biologické čištění</t>
  </si>
  <si>
    <t>10</t>
  </si>
  <si>
    <t>M 04</t>
  </si>
  <si>
    <t xml:space="preserve">Míchadlo - směšovací aktivace                           </t>
  </si>
  <si>
    <t>1209514141</t>
  </si>
  <si>
    <t>11</t>
  </si>
  <si>
    <t>Z 05</t>
  </si>
  <si>
    <t>Jemnoobublinový provzdušňovací systém - směšovací aktivace</t>
  </si>
  <si>
    <t>318027361</t>
  </si>
  <si>
    <t>12</t>
  </si>
  <si>
    <t>Z 06</t>
  </si>
  <si>
    <t xml:space="preserve">Technologické vystrojení dosazovací nádrže </t>
  </si>
  <si>
    <t>1998334724</t>
  </si>
  <si>
    <t>13</t>
  </si>
  <si>
    <t>Pol3</t>
  </si>
  <si>
    <t>Obslužná lávka</t>
  </si>
  <si>
    <t>-1844433130</t>
  </si>
  <si>
    <t>14</t>
  </si>
  <si>
    <t>M 05</t>
  </si>
  <si>
    <t>Čerpadlo vratného a přebytečného kalu</t>
  </si>
  <si>
    <t>-1590942821</t>
  </si>
  <si>
    <t>Pol4</t>
  </si>
  <si>
    <t>Spouštěcí zařízení pro čerpadlo vratného a přebytečného kalu. Manipulace s čerpadlem po vodících tyčích 3/4", délka 1,5 m. Materiál nerez AISI304.</t>
  </si>
  <si>
    <t>-1277247294</t>
  </si>
  <si>
    <t>16</t>
  </si>
  <si>
    <t>Z 10</t>
  </si>
  <si>
    <t>Nožové šoupě - vratný/přebytečný kal</t>
  </si>
  <si>
    <t>157321152</t>
  </si>
  <si>
    <t>17</t>
  </si>
  <si>
    <t>M 06</t>
  </si>
  <si>
    <t xml:space="preserve">Čerpadlo plovoucích nečistot </t>
  </si>
  <si>
    <t>1960740488</t>
  </si>
  <si>
    <t>N03</t>
  </si>
  <si>
    <t>Kalojem</t>
  </si>
  <si>
    <t>18</t>
  </si>
  <si>
    <t>M 07</t>
  </si>
  <si>
    <t>Ponorné čerpadlo kalové vody</t>
  </si>
  <si>
    <t>856856698</t>
  </si>
  <si>
    <t>19</t>
  </si>
  <si>
    <t>Pol8</t>
  </si>
  <si>
    <t>Nerezové spouštěcí zařízení pro čerpadlo kalové vody s možností posuvu ve svislém směru. Délka 4,6 m.</t>
  </si>
  <si>
    <t>-1845661362</t>
  </si>
  <si>
    <t>20</t>
  </si>
  <si>
    <t>Z 07</t>
  </si>
  <si>
    <t xml:space="preserve">Středobublinový provzdušňovací systém - kalojem </t>
  </si>
  <si>
    <t>1663745980</t>
  </si>
  <si>
    <t>N04</t>
  </si>
  <si>
    <t>Provozní objekt</t>
  </si>
  <si>
    <t>M 08.1,2</t>
  </si>
  <si>
    <t xml:space="preserve">Dmychadla směšovací aktivace </t>
  </si>
  <si>
    <t>458512310</t>
  </si>
  <si>
    <t>22</t>
  </si>
  <si>
    <t>Pol5</t>
  </si>
  <si>
    <t>Rám pro osazení dmychadel nad sebou, Materiál pozink nebo nerez</t>
  </si>
  <si>
    <t>-128480611</t>
  </si>
  <si>
    <t>23</t>
  </si>
  <si>
    <t>M 09</t>
  </si>
  <si>
    <t xml:space="preserve">Dmychadlo kalojem, svozová jímka, sedimentační jímka </t>
  </si>
  <si>
    <t>-3157388</t>
  </si>
  <si>
    <t>24</t>
  </si>
  <si>
    <t>Z 11.1,2</t>
  </si>
  <si>
    <t xml:space="preserve">Uzavírací klapka </t>
  </si>
  <si>
    <t>1472835012</t>
  </si>
  <si>
    <t>N05</t>
  </si>
  <si>
    <t>Chemické srážení fosforu</t>
  </si>
  <si>
    <t>25</t>
  </si>
  <si>
    <t>M 10</t>
  </si>
  <si>
    <t xml:space="preserve">Čerpadlo prefloku </t>
  </si>
  <si>
    <t>424941945</t>
  </si>
  <si>
    <t>26</t>
  </si>
  <si>
    <t>Z 09</t>
  </si>
  <si>
    <t>Zásobní nádrž srážedla fosforu</t>
  </si>
  <si>
    <t>-841305174</t>
  </si>
  <si>
    <t>N06</t>
  </si>
  <si>
    <t>Ostatní</t>
  </si>
  <si>
    <t>27</t>
  </si>
  <si>
    <t>Z 08</t>
  </si>
  <si>
    <t>Přenosné zdvihací zařízení</t>
  </si>
  <si>
    <t>1816480294</t>
  </si>
  <si>
    <t>28</t>
  </si>
  <si>
    <t>Pol6</t>
  </si>
  <si>
    <t xml:space="preserve">Patka pro uchycení přenosného zdviháku. </t>
  </si>
  <si>
    <t>-409353921</t>
  </si>
  <si>
    <t>29</t>
  </si>
  <si>
    <t>Z 12</t>
  </si>
  <si>
    <t xml:space="preserve">Šoupátko - nátok na ČOV </t>
  </si>
  <si>
    <t>-1114616136</t>
  </si>
  <si>
    <t>30</t>
  </si>
  <si>
    <t>Z 13</t>
  </si>
  <si>
    <t>Hrubé ruční česle na obtoku ČOV</t>
  </si>
  <si>
    <t>267895166</t>
  </si>
  <si>
    <t>31</t>
  </si>
  <si>
    <t>Z 14</t>
  </si>
  <si>
    <t xml:space="preserve">Žebřík - čerpací nádrž, kalová nádrž, svozová jímka </t>
  </si>
  <si>
    <t>2102602582</t>
  </si>
  <si>
    <t>32</t>
  </si>
  <si>
    <t>M 11</t>
  </si>
  <si>
    <t xml:space="preserve">Ventilátor v dmychárně </t>
  </si>
  <si>
    <t>-391582186</t>
  </si>
  <si>
    <t>33</t>
  </si>
  <si>
    <t>Z 15</t>
  </si>
  <si>
    <t xml:space="preserve">Parshallův žlab P1, měření </t>
  </si>
  <si>
    <t>-277892664</t>
  </si>
  <si>
    <t>34</t>
  </si>
  <si>
    <t>M 12</t>
  </si>
  <si>
    <t xml:space="preserve">Čerpadlo na užitkovou vodu </t>
  </si>
  <si>
    <t>-1130221099</t>
  </si>
  <si>
    <t>35</t>
  </si>
  <si>
    <t>Z 16</t>
  </si>
  <si>
    <t xml:space="preserve">Expanzní nádoba na užitkovou vodu </t>
  </si>
  <si>
    <t>2121193786</t>
  </si>
  <si>
    <t>36</t>
  </si>
  <si>
    <t>Z 17</t>
  </si>
  <si>
    <t xml:space="preserve">Zábradlí směšovací nádrže </t>
  </si>
  <si>
    <t>221889573</t>
  </si>
  <si>
    <t>37</t>
  </si>
  <si>
    <t>K</t>
  </si>
  <si>
    <t>Pol7</t>
  </si>
  <si>
    <t>Montáž, montážní materiál</t>
  </si>
  <si>
    <t>-212269677</t>
  </si>
  <si>
    <t>N2</t>
  </si>
  <si>
    <t>Potrubní trasy (Dodávka potrubí je včetně spojovacího materiálu, konzol, kotvení a armatur do DN50.)</t>
  </si>
  <si>
    <t>38</t>
  </si>
  <si>
    <t>N2.1</t>
  </si>
  <si>
    <t>Nátok na ČOV (1.1-1.70-PVC-KG-250) Dodávka stavby. Dodávka trubní části včetně zhotovení a utěsnění otvoru.</t>
  </si>
  <si>
    <t>100489190</t>
  </si>
  <si>
    <t>39</t>
  </si>
  <si>
    <t>N2.2</t>
  </si>
  <si>
    <t>Šoupátko - nátok na ČOV - viz položka Z 12</t>
  </si>
  <si>
    <t>-1841390472</t>
  </si>
  <si>
    <t>40</t>
  </si>
  <si>
    <t>N2.3</t>
  </si>
  <si>
    <t>Nátok do svozové jímky (2.1-1.70-NO-150) Dodávka stavby.</t>
  </si>
  <si>
    <t>1091601799</t>
  </si>
  <si>
    <t>41</t>
  </si>
  <si>
    <t>N2.4</t>
  </si>
  <si>
    <t>Hrubé česle na obtoku ČOV - viz položka Z 13</t>
  </si>
  <si>
    <t>-1243820880</t>
  </si>
  <si>
    <t>42</t>
  </si>
  <si>
    <t>N2.5</t>
  </si>
  <si>
    <t>Nátok do svozové jímky (2.1-1.70-NO-150) - Trubka DN150, 154x2mm, AISI 304</t>
  </si>
  <si>
    <t>m</t>
  </si>
  <si>
    <t>-719331504</t>
  </si>
  <si>
    <t>43</t>
  </si>
  <si>
    <t>N2.6</t>
  </si>
  <si>
    <t>Nátok do svozové jímky (2.1-1.70-NO-150) - Koleno 154x2mm, AISI 304</t>
  </si>
  <si>
    <t>2084112292</t>
  </si>
  <si>
    <t>44</t>
  </si>
  <si>
    <t>N2.7</t>
  </si>
  <si>
    <t>Nátok do svozové jímky (2.1-1.70-NO-150) - Mechanické předčištění svozových vod - viz položka Z 01</t>
  </si>
  <si>
    <t>1423223326</t>
  </si>
  <si>
    <t>45</t>
  </si>
  <si>
    <t>N2.8</t>
  </si>
  <si>
    <t>Výtlak ze svozové jímky do sediment. jímky (3-1.70-NO-50) - Trubka DN50, 54x2mm, AISI 304</t>
  </si>
  <si>
    <t>-1435941590</t>
  </si>
  <si>
    <t>46</t>
  </si>
  <si>
    <t>N2.9</t>
  </si>
  <si>
    <t>Výtlak ze svozové jímky do sediment. jímky (3-1.70-NO-50) - Koleno 54x2mm, AISI 304</t>
  </si>
  <si>
    <t>-1266027916</t>
  </si>
  <si>
    <t>47</t>
  </si>
  <si>
    <t>N2.10</t>
  </si>
  <si>
    <t>Výtlak ze svozové jímky do sediment. jímky (3-1.70-NO-50) - Příruba přivařovací DN 50, AISI 304</t>
  </si>
  <si>
    <t>-1838972325</t>
  </si>
  <si>
    <t>48</t>
  </si>
  <si>
    <t>N2.11</t>
  </si>
  <si>
    <t>Výtlak z ČS-M03.1 (4.1-1.71-NO-50) - Trubka DN50, 54x2mm, AISI 304</t>
  </si>
  <si>
    <t>3347744</t>
  </si>
  <si>
    <t>49</t>
  </si>
  <si>
    <t>N2.12</t>
  </si>
  <si>
    <t>Výtlak z ČS-M03.1 (4.1-1.71-NO-50) - Koleno 54x2mm, AISI 304</t>
  </si>
  <si>
    <t>1382300130</t>
  </si>
  <si>
    <t>50</t>
  </si>
  <si>
    <t>N2.13</t>
  </si>
  <si>
    <t>Výtlak z ČS-M03.1 (4.1-1.71-NO-50) - Příruba přivařovací DN 50, AISI 304</t>
  </si>
  <si>
    <t>-1419275374</t>
  </si>
  <si>
    <t>51</t>
  </si>
  <si>
    <t>N2.14</t>
  </si>
  <si>
    <t>Výtlak z ČS-M03.2 (4.2-1.71-NO-50) - Trubka DN50, 54x2mm, AISI 304</t>
  </si>
  <si>
    <t>554062405</t>
  </si>
  <si>
    <t>52</t>
  </si>
  <si>
    <t>N2.15</t>
  </si>
  <si>
    <t>Výtlak z ČS-M03.2 (4.2-1.71-NO-50) - Koleno 54x2mm, AISI 304</t>
  </si>
  <si>
    <t>-2119328866</t>
  </si>
  <si>
    <t>53</t>
  </si>
  <si>
    <t>N2.16</t>
  </si>
  <si>
    <t>Výtlak z ČS-M03.2 (4.2-1.71-NO-50) - Příruba přivařovací DN 50, AISI 304</t>
  </si>
  <si>
    <t>1825571165</t>
  </si>
  <si>
    <t>54</t>
  </si>
  <si>
    <t>N2.17</t>
  </si>
  <si>
    <t>Nátok do DN (5-1.72-NO-200) - Trubka DN200, 204x2mm, AISI304</t>
  </si>
  <si>
    <t>-1156538319</t>
  </si>
  <si>
    <t>55</t>
  </si>
  <si>
    <t>N2.18</t>
  </si>
  <si>
    <t>Odtok z DN (6-1.72-NO-150) - Trubka DN150, 154x2mm, AISI 304 - dále se napojí stavba přes hrdlo</t>
  </si>
  <si>
    <t>-1722600143</t>
  </si>
  <si>
    <t>56</t>
  </si>
  <si>
    <t>N2.19</t>
  </si>
  <si>
    <t>Odtok z DN (6-1.72-NO-150) - Koleno 154x2mm, AISI 304</t>
  </si>
  <si>
    <t>837171994</t>
  </si>
  <si>
    <t>57</t>
  </si>
  <si>
    <t>N2.20</t>
  </si>
  <si>
    <t>Odtah plovoucích nečistot (7.1-9.43-PVC-KG-100) - Trubka DN100, prům. 110, PVC-KG</t>
  </si>
  <si>
    <t>1277320460</t>
  </si>
  <si>
    <t>58</t>
  </si>
  <si>
    <t>N2.21</t>
  </si>
  <si>
    <t>Odtah plovoucích nečistot (7.1-9.43-PVC-KG-100) - Koleno DN100, prům. 110, PVC-KG</t>
  </si>
  <si>
    <t>1001649747</t>
  </si>
  <si>
    <t>59</t>
  </si>
  <si>
    <t>N2.22</t>
  </si>
  <si>
    <t>Odtah plovoucích nečistot (7.1-9.43-PVC-KG-100) - T-kus DN100, prům. 110, PVC-KG</t>
  </si>
  <si>
    <t>1139787134</t>
  </si>
  <si>
    <t>60</t>
  </si>
  <si>
    <t>N2.23</t>
  </si>
  <si>
    <t>Výtlak plovoucích nečistot (7.2-9.43-NO-40) - Trubka DN40, 44,5x2mm, AISI 304</t>
  </si>
  <si>
    <t>-638007557</t>
  </si>
  <si>
    <t>61</t>
  </si>
  <si>
    <t>N2.24</t>
  </si>
  <si>
    <t>Výtlak plovoucích nečistot (7.2-9.43-NO-40) - Koleno 44,5x2mm, AISI 304</t>
  </si>
  <si>
    <t>1281785727</t>
  </si>
  <si>
    <t>62</t>
  </si>
  <si>
    <t>N2.25</t>
  </si>
  <si>
    <t>Výtlak plovoucích nečistot (7.2-9.43-NO-40) - Hadicový trn 1,5"/40</t>
  </si>
  <si>
    <t>-1731700185</t>
  </si>
  <si>
    <t>63</t>
  </si>
  <si>
    <t>N2.26</t>
  </si>
  <si>
    <t>Výtlak plovoucích nečistot (7.2-9.43-NO-40) - Mufna 1,5"</t>
  </si>
  <si>
    <t>-216595434</t>
  </si>
  <si>
    <t>64</t>
  </si>
  <si>
    <t>N2.27</t>
  </si>
  <si>
    <t xml:space="preserve">Výtlak plovoucích nečistot (7.2-9.43-NO-40) - Hadice </t>
  </si>
  <si>
    <t>-1172673978</t>
  </si>
  <si>
    <t>65</t>
  </si>
  <si>
    <t>N2.28</t>
  </si>
  <si>
    <t>Vratný kal - nátok k M 05 (8.1-9.40-NO-150) - Trubka DN150, 154x2mm, AISI 304</t>
  </si>
  <si>
    <t>813151536</t>
  </si>
  <si>
    <t>66</t>
  </si>
  <si>
    <t>N2.29</t>
  </si>
  <si>
    <t>Vratný kal - výtlak z M05 (8.2-9.40-NO-65) - Trubka DN65, 70x2mm, AISI 304</t>
  </si>
  <si>
    <t>52399821</t>
  </si>
  <si>
    <t>67</t>
  </si>
  <si>
    <t>N2.30</t>
  </si>
  <si>
    <t>Vratný kal - výtlak z M05 (8.2-9.40-NO-65) - Koleno 70x2mm, AISI 304</t>
  </si>
  <si>
    <t>-46736851</t>
  </si>
  <si>
    <t>68</t>
  </si>
  <si>
    <t>N2.31</t>
  </si>
  <si>
    <t>Vratný kal - výtlak z M05 (8.2-9.40-NO-65) - T-kus 70x2mm, AISI 304</t>
  </si>
  <si>
    <t>747672326</t>
  </si>
  <si>
    <t>69</t>
  </si>
  <si>
    <t>N2.32</t>
  </si>
  <si>
    <t>Vratný kal - výtlak z M05 (8.2-9.40-NO-65) - Příruba přivařovací DN 65, AISI 304</t>
  </si>
  <si>
    <t>-41407056</t>
  </si>
  <si>
    <t>70</t>
  </si>
  <si>
    <t>N2.33</t>
  </si>
  <si>
    <t>Potrubí přebytečného kalu (8.3-9.41-NO-65) - Trubka DN 65, 70x2mm, AISI 304</t>
  </si>
  <si>
    <t>1472014235</t>
  </si>
  <si>
    <t>71</t>
  </si>
  <si>
    <t>N2.34</t>
  </si>
  <si>
    <t>Potrubí přebytečného kalu (8.3-9.41-NO-65) - Koleno 70x2mm, AISI 304</t>
  </si>
  <si>
    <t>-1228235523</t>
  </si>
  <si>
    <t>72</t>
  </si>
  <si>
    <t>N2.35</t>
  </si>
  <si>
    <t>Potrubí přebytečného kalu (8.3-9.41-NO-65) - Nožové šoupě - vratný/přebytečný kal - viz položka Z 09</t>
  </si>
  <si>
    <t>-1511693959</t>
  </si>
  <si>
    <t>73</t>
  </si>
  <si>
    <t>N2.36</t>
  </si>
  <si>
    <t>Výtlak kalové vody (9-1.76-NO-50) - Trubka DN50, 54x2mm, AISI 304</t>
  </si>
  <si>
    <t>1061683183</t>
  </si>
  <si>
    <t>74</t>
  </si>
  <si>
    <t>N2.37</t>
  </si>
  <si>
    <t>Výtlak kalové vody (9-1.76-NO-50) - Koleno 54x2mm, AISI 304</t>
  </si>
  <si>
    <t>617325523</t>
  </si>
  <si>
    <t>75</t>
  </si>
  <si>
    <t>N2.38</t>
  </si>
  <si>
    <t>Výtlak kalové vody (9-1.76-NO-50) - Hadicový trn 2"/50</t>
  </si>
  <si>
    <t>507502312</t>
  </si>
  <si>
    <t>76</t>
  </si>
  <si>
    <t>N2.39</t>
  </si>
  <si>
    <t>Výtlak kalové vody (9-1.76-NO-50) - Mufna 2"</t>
  </si>
  <si>
    <t>1537169234</t>
  </si>
  <si>
    <t>77</t>
  </si>
  <si>
    <t>N2.40</t>
  </si>
  <si>
    <t xml:space="preserve">Výtlak kalové vody (9-1.76-NO-50) - Hadice </t>
  </si>
  <si>
    <t>1154844373</t>
  </si>
  <si>
    <t>78</t>
  </si>
  <si>
    <t>N2.41</t>
  </si>
  <si>
    <t>Odtah kalové vody fekavozem (10-9.42-NO-100) - Trubka DN100, 104x2mm, AISI 304</t>
  </si>
  <si>
    <t>565668578</t>
  </si>
  <si>
    <t>79</t>
  </si>
  <si>
    <t>N2.42</t>
  </si>
  <si>
    <t>Odtah kalové vody fekavozem (10-9.42-NO-100) - Koleno 104x2mm, AISI 304</t>
  </si>
  <si>
    <t>-338975669</t>
  </si>
  <si>
    <t>80</t>
  </si>
  <si>
    <t>N2.43</t>
  </si>
  <si>
    <t>Odtah kalové vody fekavozem (10-9.42-NO-100) - Kalová koncovka dle typu vozu</t>
  </si>
  <si>
    <t>-2137045374</t>
  </si>
  <si>
    <t>81</t>
  </si>
  <si>
    <t>N2.44</t>
  </si>
  <si>
    <t>Potrubí vzduchu do AN (11.1-3.40-NO-80) - Trubka DN80, 84x2mm, AISI 304</t>
  </si>
  <si>
    <t>-1965184398</t>
  </si>
  <si>
    <t>82</t>
  </si>
  <si>
    <t>N2.45</t>
  </si>
  <si>
    <t>Potrubí vzduchu do AN (11.1-3.40-NO-80) - Koleno 84x2mm, AISI 304</t>
  </si>
  <si>
    <t>-1244655150</t>
  </si>
  <si>
    <t>83</t>
  </si>
  <si>
    <t>N2.46</t>
  </si>
  <si>
    <t>Potrubí vzduchu do AN (11.1-3.40-NO-80) - T-kus 84x2mm, AISI 304</t>
  </si>
  <si>
    <t>-124613074</t>
  </si>
  <si>
    <t>84</t>
  </si>
  <si>
    <t>N2.47</t>
  </si>
  <si>
    <t>Potrubí vzduchu do AN (11.1-3.40-NO-80) - Uzavírací klapka, viz položka Z11.1,2</t>
  </si>
  <si>
    <t>-402047979</t>
  </si>
  <si>
    <t>85</t>
  </si>
  <si>
    <t>N2.48</t>
  </si>
  <si>
    <t>Potrubí vzduchu do AN (11.1-3.40-NO-80) - Příruba přivařovací DN 50, AISI 304</t>
  </si>
  <si>
    <t>-2062956021</t>
  </si>
  <si>
    <t>86</t>
  </si>
  <si>
    <t>N2.49</t>
  </si>
  <si>
    <t>Ofuk hladiny, stř. válec (11.2-3.40-PPR-20) - Trubka DN20, 20x3,4mm, PPR</t>
  </si>
  <si>
    <t>-1200921874</t>
  </si>
  <si>
    <t>87</t>
  </si>
  <si>
    <t>N2.50</t>
  </si>
  <si>
    <t>Ofuk hladiny, stř. válec (11.2-3.40-PPR-20) - Koleno 45° DN20, 20x3,4mm, PPR</t>
  </si>
  <si>
    <t>-139714075</t>
  </si>
  <si>
    <t>88</t>
  </si>
  <si>
    <t>N2.51</t>
  </si>
  <si>
    <t>Potrubí vzduchu do kalojemu (12.1-3.40-NO-50) - Trubka DN50, 54x2mm, AISI 304</t>
  </si>
  <si>
    <t>737117571</t>
  </si>
  <si>
    <t>89</t>
  </si>
  <si>
    <t>N2.52</t>
  </si>
  <si>
    <t>Potrubí vzduchu do kalojemu (12.1-3.40-NO-50) - Koleno 54x2mm, AISI 304</t>
  </si>
  <si>
    <t>-2096342952</t>
  </si>
  <si>
    <t>90</t>
  </si>
  <si>
    <t>N2.53</t>
  </si>
  <si>
    <t>Potrubí vzduchu do kalojemu (12.1-3.40-NO-50) - T-kus 54x2mm, AISI 304</t>
  </si>
  <si>
    <t>-827207451</t>
  </si>
  <si>
    <t>91</t>
  </si>
  <si>
    <t>N2.54</t>
  </si>
  <si>
    <t>Potrubí vzduchu do svozové jímky (12.2-3.40-NO-32) - Trubka DN32, 38x2mm, AISI 304</t>
  </si>
  <si>
    <t>1957935956</t>
  </si>
  <si>
    <t>92</t>
  </si>
  <si>
    <t>N2.55</t>
  </si>
  <si>
    <t>Potrubí vzduchu do svozové jímky (12.2-3.40-NO-32) - Koleno 38x2mm, AISI 304</t>
  </si>
  <si>
    <t>-758810638</t>
  </si>
  <si>
    <t>93</t>
  </si>
  <si>
    <t>N2.56</t>
  </si>
  <si>
    <t>Potrubí vzduchu do svozové jímky (12.2-3.40-NO-32) - Redukce 54/38, AISI 304</t>
  </si>
  <si>
    <t>-458630881</t>
  </si>
  <si>
    <t>94</t>
  </si>
  <si>
    <t>N2.57</t>
  </si>
  <si>
    <t>Potrubí vzduchu do svozové jímky (12.2-3.40-NO-32) - T-kus 38x2mm, AISI 304</t>
  </si>
  <si>
    <t>-1993601039</t>
  </si>
  <si>
    <t>95</t>
  </si>
  <si>
    <t>N2.58</t>
  </si>
  <si>
    <t>Potrubí vzduchu do svozové jímky (12.2-3.40-NO-32) - Kulový ventil DN32</t>
  </si>
  <si>
    <t>-2042736396</t>
  </si>
  <si>
    <t>96</t>
  </si>
  <si>
    <t>N2.59</t>
  </si>
  <si>
    <t>Potrubí vzduchu do svozové jímky (12.2-3.40-NO-32) - Sedlový ventil DN32</t>
  </si>
  <si>
    <t>584433896</t>
  </si>
  <si>
    <t>97</t>
  </si>
  <si>
    <t>N2.60</t>
  </si>
  <si>
    <t>Potrubí vzduchu do sediment. jímky (12.3-3.40-NO-32) - Trubka DN32, 38x2mm, AISI 304</t>
  </si>
  <si>
    <t>2018664889</t>
  </si>
  <si>
    <t>98</t>
  </si>
  <si>
    <t>N2.61</t>
  </si>
  <si>
    <t>Potrubí vzduchu do sediment. jímky (12.3-3.40-NO-32) - Koleno 38x2mm, AISI 304</t>
  </si>
  <si>
    <t>-1189613640</t>
  </si>
  <si>
    <t>99</t>
  </si>
  <si>
    <t>N2.62</t>
  </si>
  <si>
    <t>Potrubí vzduchu do sediment. jímky (12.3-3.40-NO-32) - Kulový ventil DN32</t>
  </si>
  <si>
    <t>1882828555</t>
  </si>
  <si>
    <t>100</t>
  </si>
  <si>
    <t>N2.63</t>
  </si>
  <si>
    <t>Potrubí vzduchu do sediment. jímky (12.3-3.40-NO-32) - Sedlový ventil DN32</t>
  </si>
  <si>
    <t>-1374351384</t>
  </si>
  <si>
    <t>101</t>
  </si>
  <si>
    <t>N2.64</t>
  </si>
  <si>
    <t>Dávkování prefloku (13-7.21- PE6x4) - Hadice PVDF 6x8 v chráničce</t>
  </si>
  <si>
    <t>-2023288628</t>
  </si>
  <si>
    <t>102</t>
  </si>
  <si>
    <t>N2.65</t>
  </si>
  <si>
    <t>Dávkování prefloku (13-7.21- PE6x4) - Chránička FPKu-ES-F-UV - plastová pevná trubka z modifikovaného PVC, vnější průměr 32 mm + kolena</t>
  </si>
  <si>
    <t>166570086</t>
  </si>
  <si>
    <t>103</t>
  </si>
  <si>
    <t>N2.66</t>
  </si>
  <si>
    <t>Dávkování prefloku (13-7.21- PE6x4) - Izolace s hliníkovou folií, tl. 50 mm + tvrzená folie</t>
  </si>
  <si>
    <t>-1660679704</t>
  </si>
  <si>
    <t>104</t>
  </si>
  <si>
    <t>N2.67</t>
  </si>
  <si>
    <t>Dávkování prefloku (13-7.21- PE6x4) - Topný kabel s termostatem</t>
  </si>
  <si>
    <t>1260806852</t>
  </si>
  <si>
    <t>105</t>
  </si>
  <si>
    <t>N2.68</t>
  </si>
  <si>
    <t>Těsnící řetěz</t>
  </si>
  <si>
    <t>-1463211735</t>
  </si>
  <si>
    <t>106</t>
  </si>
  <si>
    <t>N2.69</t>
  </si>
  <si>
    <t>Přívod provozní vody - Potrubní část - dodávka stavby</t>
  </si>
  <si>
    <t>-935270167</t>
  </si>
  <si>
    <t>107</t>
  </si>
  <si>
    <t>N2.70</t>
  </si>
  <si>
    <t>Přívod provozní vody - Čerpadlo na užitkovou vodu, viz položka M 12</t>
  </si>
  <si>
    <t>-1487126621</t>
  </si>
  <si>
    <t>108</t>
  </si>
  <si>
    <t>N2.71</t>
  </si>
  <si>
    <t>Přívod provozní vody - Expanzní nádoba na užitkovou vodu, viz položka Z 16</t>
  </si>
  <si>
    <t>1042222525</t>
  </si>
  <si>
    <t>109</t>
  </si>
  <si>
    <t>Pol10</t>
  </si>
  <si>
    <t>1769876409</t>
  </si>
  <si>
    <t xml:space="preserve">PS 02 - Elektro část </t>
  </si>
  <si>
    <t>PS 02 - Elektro část</t>
  </si>
  <si>
    <t xml:space="preserve">    N001 - DT1</t>
  </si>
  <si>
    <t xml:space="preserve">      N01 - Rozvaděč DT1</t>
  </si>
  <si>
    <t xml:space="preserve">      N02 - Kabeláž a trasy</t>
  </si>
  <si>
    <t xml:space="preserve">      N03 - Měření a regulace</t>
  </si>
  <si>
    <t xml:space="preserve">      N04 - ASŘTP</t>
  </si>
  <si>
    <t xml:space="preserve">      N05 - Přenosové zařízení</t>
  </si>
  <si>
    <t xml:space="preserve">    N002 - RM1</t>
  </si>
  <si>
    <t xml:space="preserve">      N06 - Rozvaděče a skříně</t>
  </si>
  <si>
    <t xml:space="preserve">      N07 - Kabeláž a trasy</t>
  </si>
  <si>
    <t xml:space="preserve">      N08 - Stavební elektroinstalace</t>
  </si>
  <si>
    <t xml:space="preserve">      N09 - Uzemňovací a jímací soustava</t>
  </si>
  <si>
    <t>Elektro část</t>
  </si>
  <si>
    <t>N001</t>
  </si>
  <si>
    <t>DT1</t>
  </si>
  <si>
    <t>Rozvaděč DT1</t>
  </si>
  <si>
    <t>Pol.1</t>
  </si>
  <si>
    <t>Rozvaděč DT1, montáž</t>
  </si>
  <si>
    <t>-773479537</t>
  </si>
  <si>
    <t>Pol.1a</t>
  </si>
  <si>
    <t>rozvaděč DT1, dodávka</t>
  </si>
  <si>
    <t>611145447</t>
  </si>
  <si>
    <t>Pol.2</t>
  </si>
  <si>
    <t>Krabice svorková prázdná 110x110x67, IP65, UV, 6mm2, montáž a zapojení</t>
  </si>
  <si>
    <t>1501796427</t>
  </si>
  <si>
    <t>Pol.2a</t>
  </si>
  <si>
    <t>krabice svorková prázdná 110x110x67, IP65, UV, 6mm2, dodávka</t>
  </si>
  <si>
    <t>1881058527</t>
  </si>
  <si>
    <t>Pol.3</t>
  </si>
  <si>
    <t>Dávk.čerpadlo [M10], montáž</t>
  </si>
  <si>
    <t>-365625079</t>
  </si>
  <si>
    <t>Pol.3a</t>
  </si>
  <si>
    <t>dávk.čerpadlo [M10], dodávka</t>
  </si>
  <si>
    <t>-352481062</t>
  </si>
  <si>
    <t>Pol.4</t>
  </si>
  <si>
    <t>Strojní česle [RM02], montáž</t>
  </si>
  <si>
    <t>-1413544243</t>
  </si>
  <si>
    <t>Pol.4a</t>
  </si>
  <si>
    <t>strojní česle [RM02], dodávka</t>
  </si>
  <si>
    <t>-671907410</t>
  </si>
  <si>
    <t>Pol.5</t>
  </si>
  <si>
    <t>Průraz ve zdi do 300 mm, 4 ks</t>
  </si>
  <si>
    <t>831413419</t>
  </si>
  <si>
    <t>Pol.6</t>
  </si>
  <si>
    <t>Dokumentace výrobní a dílenská</t>
  </si>
  <si>
    <t>-1741964551</t>
  </si>
  <si>
    <t>Pol.7</t>
  </si>
  <si>
    <t>Dokumentace skutečného provedení</t>
  </si>
  <si>
    <t>-963092997</t>
  </si>
  <si>
    <t>Pol.8</t>
  </si>
  <si>
    <t>Koordinace prací s ostatními profesemi</t>
  </si>
  <si>
    <t>-1007642045</t>
  </si>
  <si>
    <t>Pol.9</t>
  </si>
  <si>
    <t>Koordinace prací s provozovatelem</t>
  </si>
  <si>
    <t>-1845796138</t>
  </si>
  <si>
    <t>Pol.10</t>
  </si>
  <si>
    <t>Výchozí revize el.zařízení</t>
  </si>
  <si>
    <t>-1102132447</t>
  </si>
  <si>
    <t>Pol.11</t>
  </si>
  <si>
    <t>Příprava ke komplexním zkouškám</t>
  </si>
  <si>
    <t>-1379461641</t>
  </si>
  <si>
    <t>Pol.12</t>
  </si>
  <si>
    <t>Doprava a přesun materiálu</t>
  </si>
  <si>
    <t>688839574</t>
  </si>
  <si>
    <t>Pol.13</t>
  </si>
  <si>
    <t>Ostatní práce</t>
  </si>
  <si>
    <t>-418052258</t>
  </si>
  <si>
    <t>Pol.13a</t>
  </si>
  <si>
    <t>ostatní materiál</t>
  </si>
  <si>
    <t>160033401</t>
  </si>
  <si>
    <t>Kabeláž a trasy</t>
  </si>
  <si>
    <t>Pol.14</t>
  </si>
  <si>
    <t>Kabel datový slaněný 4x2x0,5 Cat5e, montáž</t>
  </si>
  <si>
    <t>-540271415</t>
  </si>
  <si>
    <t>Pol.14a</t>
  </si>
  <si>
    <t>kabel datový slaněný 4x2x0,5 Cat5e, dodávka</t>
  </si>
  <si>
    <t>1026201499</t>
  </si>
  <si>
    <t>Pol.15</t>
  </si>
  <si>
    <t>Kabel sdělovací Cu, do země 1x4x0,6, montáž</t>
  </si>
  <si>
    <t>-7034210</t>
  </si>
  <si>
    <t>Pol.15a</t>
  </si>
  <si>
    <t>kabel sdělovací Cu, do země 1x4x0,6, dodávka</t>
  </si>
  <si>
    <t>-224041461</t>
  </si>
  <si>
    <t>Pol.16</t>
  </si>
  <si>
    <t>Kabel sdělovací Cu, do země 3x4x0,8, montáž</t>
  </si>
  <si>
    <t>870065660</t>
  </si>
  <si>
    <t>Pol.16a</t>
  </si>
  <si>
    <t>kabel sdělovací Cu, do země 3x4x0,8, dodávka</t>
  </si>
  <si>
    <t>-1056096646</t>
  </si>
  <si>
    <t>Pol.17</t>
  </si>
  <si>
    <t>Kabel sdělovací pevný 7x1 zž,čern, montáž</t>
  </si>
  <si>
    <t>146054766</t>
  </si>
  <si>
    <t>Pol.17a</t>
  </si>
  <si>
    <t>kabel sdělovací pevný 7x1 zž,čern, dodávka</t>
  </si>
  <si>
    <t>665389961</t>
  </si>
  <si>
    <t>Pol.18</t>
  </si>
  <si>
    <t>Kabel silový pevný Cu J-3x1,5, montáž</t>
  </si>
  <si>
    <t>-1588581025</t>
  </si>
  <si>
    <t>Pol.18a</t>
  </si>
  <si>
    <t>kabel silový pevný Cu J-3x1,5, dodávka</t>
  </si>
  <si>
    <t>2036349171</t>
  </si>
  <si>
    <t>Pol.19</t>
  </si>
  <si>
    <t>Kabel silový pevný Cu J-3x2,5, montáž</t>
  </si>
  <si>
    <t>568355080</t>
  </si>
  <si>
    <t>Pol.19a</t>
  </si>
  <si>
    <t>kabel silový pevný Cu J-3x2,5, dodávka</t>
  </si>
  <si>
    <t>1317058029</t>
  </si>
  <si>
    <t>Pol.20</t>
  </si>
  <si>
    <t>Vodič slaněný Cu 6 zž, montáž</t>
  </si>
  <si>
    <t>1558541242</t>
  </si>
  <si>
    <t>Pol.20a</t>
  </si>
  <si>
    <t>vodič slaněný Cu 6 zž, dodávka</t>
  </si>
  <si>
    <t>-201954478</t>
  </si>
  <si>
    <t>Pol.21</t>
  </si>
  <si>
    <t>Nosné konstrukce, montáž</t>
  </si>
  <si>
    <t>-1246514930</t>
  </si>
  <si>
    <t>Pol.21a</t>
  </si>
  <si>
    <t>nosné konstrukce, dodávka</t>
  </si>
  <si>
    <t>2077878133</t>
  </si>
  <si>
    <t>Pol.22</t>
  </si>
  <si>
    <t>Ostatní práce pro kabely a kabelové konstrukce</t>
  </si>
  <si>
    <t>1220142527</t>
  </si>
  <si>
    <t>Pol.22a</t>
  </si>
  <si>
    <t>ostatní materiál pro kabely a kabelové konstrukce</t>
  </si>
  <si>
    <t>556029497</t>
  </si>
  <si>
    <t>Měření a regulace</t>
  </si>
  <si>
    <t>Pol.23</t>
  </si>
  <si>
    <t>Krabice svorková prázdná 110x110x67, IP65, UV, 6mm2, montáž</t>
  </si>
  <si>
    <t>-1053670485</t>
  </si>
  <si>
    <t>Pol.23a</t>
  </si>
  <si>
    <t>1064325652</t>
  </si>
  <si>
    <t>Pol.24</t>
  </si>
  <si>
    <t>Zabezpečení objektu [ED], montáž</t>
  </si>
  <si>
    <t>-481875427</t>
  </si>
  <si>
    <t>Pol.24a</t>
  </si>
  <si>
    <t>zabezpečení objektu [ED], dodávka</t>
  </si>
  <si>
    <t>625532696</t>
  </si>
  <si>
    <t>Pol.25</t>
  </si>
  <si>
    <t>Odtok z čov [FIQ1], montáž</t>
  </si>
  <si>
    <t>-193552641</t>
  </si>
  <si>
    <t>Pol.25a</t>
  </si>
  <si>
    <t>odtok z čov [FIQ1], dodávka</t>
  </si>
  <si>
    <t>956475251</t>
  </si>
  <si>
    <t>Pol.26</t>
  </si>
  <si>
    <t>Hladina svoz.jímky [LIC1], montáž</t>
  </si>
  <si>
    <t>-1020557354</t>
  </si>
  <si>
    <t>Pol.26a</t>
  </si>
  <si>
    <t>hladina svoz.jímky [LIC1], dodávka</t>
  </si>
  <si>
    <t>-1753128387</t>
  </si>
  <si>
    <t>Pol.27</t>
  </si>
  <si>
    <t>Hladina čerp.jímky [LIC2], montáž</t>
  </si>
  <si>
    <t>1732503599</t>
  </si>
  <si>
    <t>Pol.27a</t>
  </si>
  <si>
    <t>hladina čerp.jímky [LIC2], dodávka</t>
  </si>
  <si>
    <t>1065816530</t>
  </si>
  <si>
    <t>Pol.28</t>
  </si>
  <si>
    <t>Hladina dn [LIC3], montáž</t>
  </si>
  <si>
    <t>-1429049888</t>
  </si>
  <si>
    <t>Pol.28a</t>
  </si>
  <si>
    <t>hladina dn [LIC3], dodávka</t>
  </si>
  <si>
    <t>-2112649412</t>
  </si>
  <si>
    <t>Pol.29</t>
  </si>
  <si>
    <t>Hladina kalojemu [LIC5], montáž</t>
  </si>
  <si>
    <t>1141876270</t>
  </si>
  <si>
    <t>Pol.29a</t>
  </si>
  <si>
    <t>hladina kalojemu [LIC5], dodávka</t>
  </si>
  <si>
    <t>816638019</t>
  </si>
  <si>
    <t>Pol.30</t>
  </si>
  <si>
    <t>Plováky svoz.jímky [LZ1.1, LZ1.2], montáž</t>
  </si>
  <si>
    <t>96063968</t>
  </si>
  <si>
    <t>Pol.30a</t>
  </si>
  <si>
    <t>plováky svoz.jímky [LZ1.1, LZ1.2], dodávka</t>
  </si>
  <si>
    <t>397226914</t>
  </si>
  <si>
    <t>Pol.31</t>
  </si>
  <si>
    <t>Plovák pro dávkovací čerpadlo M10 [LZ10.1], montáž</t>
  </si>
  <si>
    <t>861265340</t>
  </si>
  <si>
    <t>Pol.31a</t>
  </si>
  <si>
    <t>plovák pro dávkovací čerpadlo M10 [LZ10.1], dodávka</t>
  </si>
  <si>
    <t>-888326108</t>
  </si>
  <si>
    <t>Pol.32</t>
  </si>
  <si>
    <t>Průsak prefloc [LZ10.2], montáž</t>
  </si>
  <si>
    <t>-727406184</t>
  </si>
  <si>
    <t>Pol.32a</t>
  </si>
  <si>
    <t>průsak prefloc [LZ10.2], dodávka</t>
  </si>
  <si>
    <t>-2039857824</t>
  </si>
  <si>
    <t>Pol.33</t>
  </si>
  <si>
    <t>Plováky čerp.jímky [LZ2.1, LZ2.2], montáž</t>
  </si>
  <si>
    <t>-441532191</t>
  </si>
  <si>
    <t>Pol.33a</t>
  </si>
  <si>
    <t>plováky čerp.jímky [LZ2.1, LZ2.2], dodávka</t>
  </si>
  <si>
    <t>1950541205</t>
  </si>
  <si>
    <t>Pol.34</t>
  </si>
  <si>
    <t>Plovák dn [LZ3], montáž</t>
  </si>
  <si>
    <t>-1251642069</t>
  </si>
  <si>
    <t>Pol.34a</t>
  </si>
  <si>
    <t>plovák dn [LZ3], dodávka</t>
  </si>
  <si>
    <t>1216261137</t>
  </si>
  <si>
    <t>Pol.35</t>
  </si>
  <si>
    <t>Min.hladina válce plov.nečist. [LZ4], montáž</t>
  </si>
  <si>
    <t>-1154932493</t>
  </si>
  <si>
    <t>Pol.35a</t>
  </si>
  <si>
    <t>min.hladina válce plov.nečist. [LZ4], dodávka</t>
  </si>
  <si>
    <t>-60075075</t>
  </si>
  <si>
    <t>Pol.36</t>
  </si>
  <si>
    <t>Optická kyslíková sonda [QIC1], montáž</t>
  </si>
  <si>
    <t>-278208339</t>
  </si>
  <si>
    <t>Pol.36a</t>
  </si>
  <si>
    <t>optická kyslíková sonda [QIC1], dodávka</t>
  </si>
  <si>
    <t>1745441517</t>
  </si>
  <si>
    <t>Pol.37</t>
  </si>
  <si>
    <t>Oživení měřících okruhů</t>
  </si>
  <si>
    <t>446229959</t>
  </si>
  <si>
    <t>ASŘTP</t>
  </si>
  <si>
    <t>Pol.38</t>
  </si>
  <si>
    <t>Zaškolení pracovníků provozovatele</t>
  </si>
  <si>
    <t>-1242127546</t>
  </si>
  <si>
    <t>Pol.39a</t>
  </si>
  <si>
    <t>zdrojová soustava [GU1], dodávka</t>
  </si>
  <si>
    <t>-1157416296</t>
  </si>
  <si>
    <t>Pol.40a</t>
  </si>
  <si>
    <t>operátorský panel [OP], dodávka</t>
  </si>
  <si>
    <t>-893980879</t>
  </si>
  <si>
    <t>Pol.41a</t>
  </si>
  <si>
    <t>řídicí jednotka [PLC], dodávka</t>
  </si>
  <si>
    <t>1723157975</t>
  </si>
  <si>
    <t>Pol.42a</t>
  </si>
  <si>
    <t>programové vybavení pro řídicí jednotku, dodávka</t>
  </si>
  <si>
    <t>-183407413</t>
  </si>
  <si>
    <t>Pol.43a</t>
  </si>
  <si>
    <t>programové vybavení pro ovládací panel operátora, dodávka</t>
  </si>
  <si>
    <t>-1865070700</t>
  </si>
  <si>
    <t>Pol.44</t>
  </si>
  <si>
    <t>Programové vybavení pro dispečerské pracoviště, montáž</t>
  </si>
  <si>
    <t>-35255521</t>
  </si>
  <si>
    <t>Pol.44a</t>
  </si>
  <si>
    <t>programové vybavení pro dispečerské pracoviště, dodávka</t>
  </si>
  <si>
    <t>-457978216</t>
  </si>
  <si>
    <t>Pol.45</t>
  </si>
  <si>
    <t>Oživení řídícího systému, montáž</t>
  </si>
  <si>
    <t>1005486541</t>
  </si>
  <si>
    <t>Přenosové zařízení</t>
  </si>
  <si>
    <t>Pol.46</t>
  </si>
  <si>
    <t>Komunikační modul [LTE], montáž</t>
  </si>
  <si>
    <t>1950064089</t>
  </si>
  <si>
    <t>N002</t>
  </si>
  <si>
    <t>RM1</t>
  </si>
  <si>
    <t>Rozvaděče a skříně</t>
  </si>
  <si>
    <t>Pol.50</t>
  </si>
  <si>
    <t>Rozvaděč [RM1], montáž</t>
  </si>
  <si>
    <t>-1776653350</t>
  </si>
  <si>
    <t>Pol.50a</t>
  </si>
  <si>
    <t>rozvaděč [RM1], dodávka</t>
  </si>
  <si>
    <t>373563590</t>
  </si>
  <si>
    <t>Pol.51</t>
  </si>
  <si>
    <t>Měnič frekvenční IP55/4kW/400V/9,3A/ETH/EMC filtr/přetížení 150%, montáž</t>
  </si>
  <si>
    <t>1408604283</t>
  </si>
  <si>
    <t>Pol.51a</t>
  </si>
  <si>
    <t>měnič frekvenční IP55/4kW/400V/9,3A/ETH/EMC filtr/přetížení 150%, dodávka</t>
  </si>
  <si>
    <t>1451880014</t>
  </si>
  <si>
    <t>Pol.52</t>
  </si>
  <si>
    <t>Ovladač plastový Harmony- stop tlač., montáž</t>
  </si>
  <si>
    <t>-1496803530</t>
  </si>
  <si>
    <t>Pol.52a</t>
  </si>
  <si>
    <t>ovladač plastový Harmony- stop tlač., dodávka</t>
  </si>
  <si>
    <t>-257306504</t>
  </si>
  <si>
    <t>Pol.53</t>
  </si>
  <si>
    <t>Skříň deblokační 1.motor_venkovní pro FM, montáž</t>
  </si>
  <si>
    <t>-938586336</t>
  </si>
  <si>
    <t>Pol.53a</t>
  </si>
  <si>
    <t>skříň deblokační 1.motor_venkovní pro FM, dodávka</t>
  </si>
  <si>
    <t>-221535308</t>
  </si>
  <si>
    <t>Pol.54</t>
  </si>
  <si>
    <t>Skříň deblokační 1.motor_venkovní, montáž</t>
  </si>
  <si>
    <t>1394439843</t>
  </si>
  <si>
    <t>Pol.54a</t>
  </si>
  <si>
    <t>skříň deblokační 1.motor_venkovní, dodávka</t>
  </si>
  <si>
    <t>14017397</t>
  </si>
  <si>
    <t>Pol.55</t>
  </si>
  <si>
    <t>Spínač tlakový 0,1-1MPa, montáž</t>
  </si>
  <si>
    <t>-635821509</t>
  </si>
  <si>
    <t>Pol.55a</t>
  </si>
  <si>
    <t>spínač tlakový 0,1-1MPa, dodávka</t>
  </si>
  <si>
    <t>2135939795</t>
  </si>
  <si>
    <t>Pol.56</t>
  </si>
  <si>
    <t>Svorkovnice exponenciální do 25 mm2, montáž</t>
  </si>
  <si>
    <t>-1848518200</t>
  </si>
  <si>
    <t>Pol.56a</t>
  </si>
  <si>
    <t>svorkovnice exponenciální do 25 mm2, dodávka</t>
  </si>
  <si>
    <t>-734422489</t>
  </si>
  <si>
    <t>Pol.57</t>
  </si>
  <si>
    <t>Zásuvka jednoduchá 16A, 250V, povrchová.montáž, bílá, IP54, Variant, montáž</t>
  </si>
  <si>
    <t>-2143057274</t>
  </si>
  <si>
    <t>Pol.57a</t>
  </si>
  <si>
    <t>zásuvka jednoduchá 16A, 250V, povrchová.montáž, bílá, IP54, Variant, dodávka</t>
  </si>
  <si>
    <t>1303907533</t>
  </si>
  <si>
    <t>Pol.58</t>
  </si>
  <si>
    <t>-1927765488</t>
  </si>
  <si>
    <t>Pol.58a</t>
  </si>
  <si>
    <t>1792199027</t>
  </si>
  <si>
    <t>Pol.59</t>
  </si>
  <si>
    <t>Krabice svorková prázdná 140x140x79, IP65, UV, 10mm2, montáž a zapojení</t>
  </si>
  <si>
    <t>1504495698</t>
  </si>
  <si>
    <t>Pol.59a</t>
  </si>
  <si>
    <t>krabice svorková prázdná 140x140x79, IP65, UV, 10mm2, dodávka</t>
  </si>
  <si>
    <t>-1807954838</t>
  </si>
  <si>
    <t>Pol.60</t>
  </si>
  <si>
    <t xml:space="preserve">Čerpadlo svozové jímky [M1], montáž </t>
  </si>
  <si>
    <t>-827874966</t>
  </si>
  <si>
    <t>Pol.60a</t>
  </si>
  <si>
    <t>čerpadlo svozové jímky [M1], dodávka</t>
  </si>
  <si>
    <t>2132006004</t>
  </si>
  <si>
    <t>Pol.61</t>
  </si>
  <si>
    <t>-1762636796</t>
  </si>
  <si>
    <t>Pol.61a</t>
  </si>
  <si>
    <t>-177904026</t>
  </si>
  <si>
    <t>Pol.62</t>
  </si>
  <si>
    <t xml:space="preserve">Čerpadlo čerpací jímky [M3.1], montáž </t>
  </si>
  <si>
    <t>-272107334</t>
  </si>
  <si>
    <t>Pol.62a</t>
  </si>
  <si>
    <t>čerpadlo čerpací jímky [M3.1], dodávka</t>
  </si>
  <si>
    <t>-1828426954</t>
  </si>
  <si>
    <t>Pol.63</t>
  </si>
  <si>
    <t xml:space="preserve">Čerpadlo čerpací jímky [M3.2], montáž </t>
  </si>
  <si>
    <t>444852468</t>
  </si>
  <si>
    <t>Pol.63a</t>
  </si>
  <si>
    <t>čerpadlo čerpací jímky [M3.2], dodávka</t>
  </si>
  <si>
    <t>-315186455</t>
  </si>
  <si>
    <t>Pol.64</t>
  </si>
  <si>
    <t xml:space="preserve">Míchadlo aktivace [M4], montáž </t>
  </si>
  <si>
    <t>940454501</t>
  </si>
  <si>
    <t>Pol.64a</t>
  </si>
  <si>
    <t>míchadlo aktivace [M4], dodávka</t>
  </si>
  <si>
    <t>-1090542714</t>
  </si>
  <si>
    <t>Pol.65</t>
  </si>
  <si>
    <t xml:space="preserve">Čerpadlo vk a pk [M5], montáž </t>
  </si>
  <si>
    <t>-1527733555</t>
  </si>
  <si>
    <t>Pol.65a</t>
  </si>
  <si>
    <t>čerpadlo vk a pk [M5], dodávka</t>
  </si>
  <si>
    <t>1764902950</t>
  </si>
  <si>
    <t>Pol.66</t>
  </si>
  <si>
    <t xml:space="preserve">Čerpadlo plovoucích nečistot [M6], montáž </t>
  </si>
  <si>
    <t>1793573281</t>
  </si>
  <si>
    <t>Pol.66a</t>
  </si>
  <si>
    <t>čerpadlo plovoucích nečistot [M6], dodávka</t>
  </si>
  <si>
    <t>440191472</t>
  </si>
  <si>
    <t>110</t>
  </si>
  <si>
    <t>Pol.67</t>
  </si>
  <si>
    <t xml:space="preserve">Čerpadlo odsazené vody [M7], montáž </t>
  </si>
  <si>
    <t>124693087</t>
  </si>
  <si>
    <t>111</t>
  </si>
  <si>
    <t>Pol.67a</t>
  </si>
  <si>
    <t>čerpadlo odsazené vody [M7], dodávka</t>
  </si>
  <si>
    <t>186090161</t>
  </si>
  <si>
    <t>112</t>
  </si>
  <si>
    <t>Pol.68</t>
  </si>
  <si>
    <t xml:space="preserve">Dmychadlo 1 [M8.1], montáž </t>
  </si>
  <si>
    <t>-1120731010</t>
  </si>
  <si>
    <t>113</t>
  </si>
  <si>
    <t>Pol.68a</t>
  </si>
  <si>
    <t>dmychadlo 1 [M8.1], dodávka</t>
  </si>
  <si>
    <t>462863019</t>
  </si>
  <si>
    <t>114</t>
  </si>
  <si>
    <t>Pol.69</t>
  </si>
  <si>
    <t xml:space="preserve">Dmychadlo 2 [M8.2], montáž </t>
  </si>
  <si>
    <t>894978732</t>
  </si>
  <si>
    <t>115</t>
  </si>
  <si>
    <t>Pol.69a</t>
  </si>
  <si>
    <t>dmychadlo 2 [M8.2], dodávka</t>
  </si>
  <si>
    <t>-1873388862</t>
  </si>
  <si>
    <t>116</t>
  </si>
  <si>
    <t>Pol.70</t>
  </si>
  <si>
    <t xml:space="preserve">Dmychadlo kalojemu, lp a svoz.jímky [M9], montáž </t>
  </si>
  <si>
    <t>1630310055</t>
  </si>
  <si>
    <t>117</t>
  </si>
  <si>
    <t>Pol.70a</t>
  </si>
  <si>
    <t>dmychadlo kalojemu, lp a svoz.jímky [M9], dodávka</t>
  </si>
  <si>
    <t>-143622260</t>
  </si>
  <si>
    <t>118</t>
  </si>
  <si>
    <t>Pol.71</t>
  </si>
  <si>
    <t xml:space="preserve">Kompenzace - příprava [RC1], montáž </t>
  </si>
  <si>
    <t>-1366596039</t>
  </si>
  <si>
    <t>119</t>
  </si>
  <si>
    <t>Pol.71a</t>
  </si>
  <si>
    <t>kompenzace - příprava [RC1], dodávka</t>
  </si>
  <si>
    <t>-1163196699</t>
  </si>
  <si>
    <t>120</t>
  </si>
  <si>
    <t>Pol.72</t>
  </si>
  <si>
    <t xml:space="preserve">Strojní česle [RM02], montáž </t>
  </si>
  <si>
    <t>-1888454470</t>
  </si>
  <si>
    <t>121</t>
  </si>
  <si>
    <t>Pol.72a</t>
  </si>
  <si>
    <t>-1484101711</t>
  </si>
  <si>
    <t>122</t>
  </si>
  <si>
    <t>Pol.73</t>
  </si>
  <si>
    <t xml:space="preserve">Čerpadlo užitkové vody [M12], montáž </t>
  </si>
  <si>
    <t>-226629821</t>
  </si>
  <si>
    <t>123</t>
  </si>
  <si>
    <t>Pol.73a</t>
  </si>
  <si>
    <t>čerpadlo užitkové vody [M12], dodávka</t>
  </si>
  <si>
    <t>193060618</t>
  </si>
  <si>
    <t>124</t>
  </si>
  <si>
    <t>Pol.74</t>
  </si>
  <si>
    <t xml:space="preserve">Kompenzační rozvaděč [RC1], montáž </t>
  </si>
  <si>
    <t>535413480</t>
  </si>
  <si>
    <t>125</t>
  </si>
  <si>
    <t>Pol.74a</t>
  </si>
  <si>
    <t>kompenzační rozvaděč [RC1], dodávka</t>
  </si>
  <si>
    <t>-2102537794</t>
  </si>
  <si>
    <t>126</t>
  </si>
  <si>
    <t>Pol.75</t>
  </si>
  <si>
    <t>Proměření a analýza skutečného odběru pro konečný návrh kompenzačního výkonu a stupňů [RC1]</t>
  </si>
  <si>
    <t>304740585</t>
  </si>
  <si>
    <t>127</t>
  </si>
  <si>
    <t>Pol.76</t>
  </si>
  <si>
    <t>Průrazy, montáž</t>
  </si>
  <si>
    <t>-2105561483</t>
  </si>
  <si>
    <t>128</t>
  </si>
  <si>
    <t>Pol.77</t>
  </si>
  <si>
    <t>-2072459033</t>
  </si>
  <si>
    <t>129</t>
  </si>
  <si>
    <t>Pol.78</t>
  </si>
  <si>
    <t>-1252776328</t>
  </si>
  <si>
    <t>130</t>
  </si>
  <si>
    <t>Pol.79</t>
  </si>
  <si>
    <t>-1217740618</t>
  </si>
  <si>
    <t>131</t>
  </si>
  <si>
    <t>Pol.80</t>
  </si>
  <si>
    <t>89832386</t>
  </si>
  <si>
    <t>132</t>
  </si>
  <si>
    <t>Pol.81</t>
  </si>
  <si>
    <t>Osvědčení vydané pověřenou osobou</t>
  </si>
  <si>
    <t>-1004304320</t>
  </si>
  <si>
    <t>133</t>
  </si>
  <si>
    <t>Pol.82</t>
  </si>
  <si>
    <t>1229648508</t>
  </si>
  <si>
    <t>134</t>
  </si>
  <si>
    <t>Pol.83</t>
  </si>
  <si>
    <t>956106832</t>
  </si>
  <si>
    <t>135</t>
  </si>
  <si>
    <t>Pol.84</t>
  </si>
  <si>
    <t>1018244743</t>
  </si>
  <si>
    <t>136</t>
  </si>
  <si>
    <t>Pol.85</t>
  </si>
  <si>
    <t>Ochranné pospojování, doplňující ochranné pospojování, montáž</t>
  </si>
  <si>
    <t>-1617653914</t>
  </si>
  <si>
    <t>137</t>
  </si>
  <si>
    <t>Pol.85a</t>
  </si>
  <si>
    <t>ochranné pospojování, doplňující ochranné pospojování, dodávka</t>
  </si>
  <si>
    <t>-118535478</t>
  </si>
  <si>
    <t>138</t>
  </si>
  <si>
    <t>Pol.86</t>
  </si>
  <si>
    <t>-1235510514</t>
  </si>
  <si>
    <t>139</t>
  </si>
  <si>
    <t>Pol.86a</t>
  </si>
  <si>
    <t>1574699728</t>
  </si>
  <si>
    <t>N07</t>
  </si>
  <si>
    <t>140</t>
  </si>
  <si>
    <t>Pol.87</t>
  </si>
  <si>
    <t>-2082253836</t>
  </si>
  <si>
    <t>141</t>
  </si>
  <si>
    <t>Pol.87a</t>
  </si>
  <si>
    <t>1410326582</t>
  </si>
  <si>
    <t>142</t>
  </si>
  <si>
    <t>Pol.88</t>
  </si>
  <si>
    <t>Kabel sdělovací pevný 5x2x0,5, montáž</t>
  </si>
  <si>
    <t>-2070254496</t>
  </si>
  <si>
    <t>143</t>
  </si>
  <si>
    <t>Pol.88a</t>
  </si>
  <si>
    <t>kabel sdělovací pevný 5x2x0,5, dodávka</t>
  </si>
  <si>
    <t>-244443578</t>
  </si>
  <si>
    <t>144</t>
  </si>
  <si>
    <t>Pol.89</t>
  </si>
  <si>
    <t>Kabel silový Cu, stíněný, UV odolný 4x1,5, montáž</t>
  </si>
  <si>
    <t>924946602</t>
  </si>
  <si>
    <t>145</t>
  </si>
  <si>
    <t>Pol.89a</t>
  </si>
  <si>
    <t>kabel silový Cu, stíněný, UV odolný 4x1,5, dodávka</t>
  </si>
  <si>
    <t>579314283</t>
  </si>
  <si>
    <t>146</t>
  </si>
  <si>
    <t>Pol.90</t>
  </si>
  <si>
    <t>Kabel silový pevný Cu 4x1,5, montáž</t>
  </si>
  <si>
    <t>1534128951</t>
  </si>
  <si>
    <t>147</t>
  </si>
  <si>
    <t>Pol.90a</t>
  </si>
  <si>
    <t>kabel silový pevný Cu 4x1,5, dodávka</t>
  </si>
  <si>
    <t>1030703637</t>
  </si>
  <si>
    <t>148</t>
  </si>
  <si>
    <t>Pol.91</t>
  </si>
  <si>
    <t>Kabel silový pevný Cu 4x16, montáž</t>
  </si>
  <si>
    <t>-2048372049</t>
  </si>
  <si>
    <t>149</t>
  </si>
  <si>
    <t>Pol.91a</t>
  </si>
  <si>
    <t>kabel silový pevný Cu 4x16, dodávka</t>
  </si>
  <si>
    <t>2050496284</t>
  </si>
  <si>
    <t>150</t>
  </si>
  <si>
    <t>Pol.92</t>
  </si>
  <si>
    <t>Kabel silový pevný Cu 5x1,5, montáž</t>
  </si>
  <si>
    <t>1823775590</t>
  </si>
  <si>
    <t>151</t>
  </si>
  <si>
    <t>Pol.92a</t>
  </si>
  <si>
    <t>kabel silový pevný Cu 5x1,5, dodávka</t>
  </si>
  <si>
    <t>-664283107</t>
  </si>
  <si>
    <t>152</t>
  </si>
  <si>
    <t>Pol.93</t>
  </si>
  <si>
    <t>Kabel silový pevný Cu 5x16, montáž</t>
  </si>
  <si>
    <t>837216904</t>
  </si>
  <si>
    <t>153</t>
  </si>
  <si>
    <t>Pol.93a</t>
  </si>
  <si>
    <t>kabel silový pevný Cu 5x16, dodávka</t>
  </si>
  <si>
    <t>541240296</t>
  </si>
  <si>
    <t>154</t>
  </si>
  <si>
    <t>Pol.94</t>
  </si>
  <si>
    <t>Kabel silový pevný Cu 5x2,5, montáž</t>
  </si>
  <si>
    <t>-1898530900</t>
  </si>
  <si>
    <t>155</t>
  </si>
  <si>
    <t>Pol.94a</t>
  </si>
  <si>
    <t>kabel silový pevný Cu 5x2,5, dodávka</t>
  </si>
  <si>
    <t>1348950379</t>
  </si>
  <si>
    <t>156</t>
  </si>
  <si>
    <t>Pol.95</t>
  </si>
  <si>
    <t>Kabel silový pevný Cu 5x4, montáž</t>
  </si>
  <si>
    <t>1557120893</t>
  </si>
  <si>
    <t>157</t>
  </si>
  <si>
    <t>Pol.95a</t>
  </si>
  <si>
    <t>kabel silový pevný Cu 5x4, dodávka</t>
  </si>
  <si>
    <t>21968936</t>
  </si>
  <si>
    <t>158</t>
  </si>
  <si>
    <t>Pol.96</t>
  </si>
  <si>
    <t>Kabel silový pevný Cu 5x6, montáž</t>
  </si>
  <si>
    <t>-265819710</t>
  </si>
  <si>
    <t>159</t>
  </si>
  <si>
    <t>Pol.96a</t>
  </si>
  <si>
    <t>kabel silový pevný Cu 5x6, dodávka</t>
  </si>
  <si>
    <t>-620583944</t>
  </si>
  <si>
    <t>160</t>
  </si>
  <si>
    <t>Pol.97</t>
  </si>
  <si>
    <t>Kabel silový pevný Cu 7x2,5, montáž</t>
  </si>
  <si>
    <t>-2086204303</t>
  </si>
  <si>
    <t>161</t>
  </si>
  <si>
    <t>Pol.97a</t>
  </si>
  <si>
    <t>kabel silový pevný Cu 7x2,5, dodávka</t>
  </si>
  <si>
    <t>274609371</t>
  </si>
  <si>
    <t>162</t>
  </si>
  <si>
    <t>Pol.98</t>
  </si>
  <si>
    <t>2075742538</t>
  </si>
  <si>
    <t>163</t>
  </si>
  <si>
    <t>Pol.98a</t>
  </si>
  <si>
    <t>-1464501955</t>
  </si>
  <si>
    <t>164</t>
  </si>
  <si>
    <t>Pol.99</t>
  </si>
  <si>
    <t>502018522</t>
  </si>
  <si>
    <t>165</t>
  </si>
  <si>
    <t>Pol.99a</t>
  </si>
  <si>
    <t>729567150</t>
  </si>
  <si>
    <t>166</t>
  </si>
  <si>
    <t>Pol.100</t>
  </si>
  <si>
    <t>Vodič slaněný Cu 16 zž, montáž</t>
  </si>
  <si>
    <t>954222800</t>
  </si>
  <si>
    <t>167</t>
  </si>
  <si>
    <t>Pol.100a</t>
  </si>
  <si>
    <t>vodič slaněný Cu 16 zž, dodávka</t>
  </si>
  <si>
    <t>-1561017524</t>
  </si>
  <si>
    <t>168</t>
  </si>
  <si>
    <t>Pol.101</t>
  </si>
  <si>
    <t>-787734046</t>
  </si>
  <si>
    <t>169</t>
  </si>
  <si>
    <t>Pol.101a</t>
  </si>
  <si>
    <t>1364408453</t>
  </si>
  <si>
    <t>170</t>
  </si>
  <si>
    <t>Pol.102</t>
  </si>
  <si>
    <t>1342874022</t>
  </si>
  <si>
    <t>171</t>
  </si>
  <si>
    <t>Pol.102a</t>
  </si>
  <si>
    <t>1577264866</t>
  </si>
  <si>
    <t>172</t>
  </si>
  <si>
    <t>Pol.103</t>
  </si>
  <si>
    <t>725622354</t>
  </si>
  <si>
    <t>173</t>
  </si>
  <si>
    <t>Pol.103a</t>
  </si>
  <si>
    <t>-954359118</t>
  </si>
  <si>
    <t>N08</t>
  </si>
  <si>
    <t>Stavební elektroinstalace</t>
  </si>
  <si>
    <t>174</t>
  </si>
  <si>
    <t>Pol.104</t>
  </si>
  <si>
    <t>-289217976</t>
  </si>
  <si>
    <t>175</t>
  </si>
  <si>
    <t>Pol.104a</t>
  </si>
  <si>
    <t>1798385335</t>
  </si>
  <si>
    <t>176</t>
  </si>
  <si>
    <t>Pol.105</t>
  </si>
  <si>
    <t>Termostat prostorový (venkovní) 230V, 16A, IP65, 5..35°C (pro topení a ventilaci), montáž</t>
  </si>
  <si>
    <t>-813376227</t>
  </si>
  <si>
    <t>177</t>
  </si>
  <si>
    <t>Pol.105a</t>
  </si>
  <si>
    <t>termostat prostorový (venkovní) 230V, 16A, IP65, 5..35°C (pro topení a ventilaci), dodávka</t>
  </si>
  <si>
    <t>1294478448</t>
  </si>
  <si>
    <t>178</t>
  </si>
  <si>
    <t>Pol.106</t>
  </si>
  <si>
    <t>Ventilátor dmychárna [M11], montáž</t>
  </si>
  <si>
    <t>-848707008</t>
  </si>
  <si>
    <t>179</t>
  </si>
  <si>
    <t>Pol.106a</t>
  </si>
  <si>
    <t>ventilátor dmychárna [M11], dodávka</t>
  </si>
  <si>
    <t>1603024648</t>
  </si>
  <si>
    <t>180</t>
  </si>
  <si>
    <t>Pol.107</t>
  </si>
  <si>
    <t>Světlo obsluha+wc+dmych. [E1], montáž</t>
  </si>
  <si>
    <t>-585014680</t>
  </si>
  <si>
    <t>181</t>
  </si>
  <si>
    <t>Pol.107a</t>
  </si>
  <si>
    <t>světlo obsluha+wc+dmych. [E1], dodávka</t>
  </si>
  <si>
    <t>-302293185</t>
  </si>
  <si>
    <t>182</t>
  </si>
  <si>
    <t>Pol.108</t>
  </si>
  <si>
    <t>Světlo mech.předčišť.+biologie [E2], montáž</t>
  </si>
  <si>
    <t>-1764594467</t>
  </si>
  <si>
    <t>183</t>
  </si>
  <si>
    <t>Pol.108a</t>
  </si>
  <si>
    <t>světlo mech.předčišť.+biologie [E2], dodávka</t>
  </si>
  <si>
    <t>-1873331644</t>
  </si>
  <si>
    <t>184</t>
  </si>
  <si>
    <t>Pol.109</t>
  </si>
  <si>
    <t>Topení velín [EH1], montáž</t>
  </si>
  <si>
    <t>285833212</t>
  </si>
  <si>
    <t>185</t>
  </si>
  <si>
    <t>Pol.109a</t>
  </si>
  <si>
    <t>topení velín [EH1], dodávka</t>
  </si>
  <si>
    <t>-522466686</t>
  </si>
  <si>
    <t>186</t>
  </si>
  <si>
    <t>Pol.110</t>
  </si>
  <si>
    <t>Topení soc.zázemí [EH2], montáž</t>
  </si>
  <si>
    <t>633947007</t>
  </si>
  <si>
    <t>187</t>
  </si>
  <si>
    <t>Pol.110a</t>
  </si>
  <si>
    <t>topení soc.zázemí [EH2], dodávka</t>
  </si>
  <si>
    <t>231783773</t>
  </si>
  <si>
    <t>188</t>
  </si>
  <si>
    <t>Pol.111</t>
  </si>
  <si>
    <t>Topení mech.předčištění [EH3], montáž</t>
  </si>
  <si>
    <t>-1978756966</t>
  </si>
  <si>
    <t>189</t>
  </si>
  <si>
    <t>Pol.111a</t>
  </si>
  <si>
    <t>topení mech.předčištění [EH3], dodávka</t>
  </si>
  <si>
    <t>1004748567</t>
  </si>
  <si>
    <t>190</t>
  </si>
  <si>
    <t>Pol.112</t>
  </si>
  <si>
    <t>Topení mech.předčištění [EH4], montáž</t>
  </si>
  <si>
    <t>2045944452</t>
  </si>
  <si>
    <t>191</t>
  </si>
  <si>
    <t>Pol.112a</t>
  </si>
  <si>
    <t>topení mech.předčištění [EH4], dodávka</t>
  </si>
  <si>
    <t>882830639</t>
  </si>
  <si>
    <t>192</t>
  </si>
  <si>
    <t>Pol.113</t>
  </si>
  <si>
    <t>Ohřívač vody [EH5], montáž</t>
  </si>
  <si>
    <t>1727380766</t>
  </si>
  <si>
    <t>193</t>
  </si>
  <si>
    <t>Pol.113a</t>
  </si>
  <si>
    <t>ohřívač vody [EH5], dodávka</t>
  </si>
  <si>
    <t>-1328626833</t>
  </si>
  <si>
    <t>194</t>
  </si>
  <si>
    <t>Pol.114</t>
  </si>
  <si>
    <t>Zás.skříň [MXC1], montáž</t>
  </si>
  <si>
    <t>-2111399197</t>
  </si>
  <si>
    <t>195</t>
  </si>
  <si>
    <t>Pol.114a</t>
  </si>
  <si>
    <t>zás.skříň [MXC1], dodávka</t>
  </si>
  <si>
    <t>-267791731</t>
  </si>
  <si>
    <t>196</t>
  </si>
  <si>
    <t>Pol.115</t>
  </si>
  <si>
    <t>Zás. velín+wc+dmych. [XC1], montáž</t>
  </si>
  <si>
    <t>1708820247</t>
  </si>
  <si>
    <t>197</t>
  </si>
  <si>
    <t>Pol.115a</t>
  </si>
  <si>
    <t>zás. velín+wc+dmych. [XC1], dodávka</t>
  </si>
  <si>
    <t>1212983534</t>
  </si>
  <si>
    <t>198</t>
  </si>
  <si>
    <t>Pol.116</t>
  </si>
  <si>
    <t>Ostatní práce pro stavební elektroinstalaci</t>
  </si>
  <si>
    <t>146087644</t>
  </si>
  <si>
    <t>199</t>
  </si>
  <si>
    <t>Pol.116a</t>
  </si>
  <si>
    <t>ostatní materiál pro stavební elektroinstalaci</t>
  </si>
  <si>
    <t>-330511369</t>
  </si>
  <si>
    <t>N09</t>
  </si>
  <si>
    <t>Uzemňovací a jímací soustava</t>
  </si>
  <si>
    <t>200</t>
  </si>
  <si>
    <t>Pol.117</t>
  </si>
  <si>
    <t>Výchozí revize pro jímací soustavu</t>
  </si>
  <si>
    <t>1695651893</t>
  </si>
  <si>
    <t>201</t>
  </si>
  <si>
    <t>Pol.118</t>
  </si>
  <si>
    <t>Uzemňovací soustava, montáž</t>
  </si>
  <si>
    <t>-580916191</t>
  </si>
  <si>
    <t>202</t>
  </si>
  <si>
    <t>Pol.118a</t>
  </si>
  <si>
    <t>uzemňovací soustava, dodávka</t>
  </si>
  <si>
    <t>-1590624347</t>
  </si>
  <si>
    <t>203</t>
  </si>
  <si>
    <t>Pol.119</t>
  </si>
  <si>
    <t>Jímací soustava, montáž</t>
  </si>
  <si>
    <t>58710940</t>
  </si>
  <si>
    <t>204</t>
  </si>
  <si>
    <t>Pol.119a</t>
  </si>
  <si>
    <t>jímací soustava, dodávka</t>
  </si>
  <si>
    <t>628272730</t>
  </si>
  <si>
    <t>205</t>
  </si>
  <si>
    <t>Pol.120</t>
  </si>
  <si>
    <t>Ostatní práce jímací sosutavy</t>
  </si>
  <si>
    <t>-979637050</t>
  </si>
  <si>
    <t>206</t>
  </si>
  <si>
    <t>Pol.120a</t>
  </si>
  <si>
    <t>ostatní materiál jímací sosutavy</t>
  </si>
  <si>
    <t>-179151132</t>
  </si>
  <si>
    <t>SO 01 - Budova ČOV</t>
  </si>
  <si>
    <t xml:space="preserve">odkaz na výkresy pro SO 01: D.1.4 -  Výkopy D.1.5 -  SO 01- Budova ČOV, půdorysy  D.1.6 -  SO 01 - Budova ČOV, řezy D.1.7 -  SO 01 - Budova ČOV, pohledy  D.1.8 -  SO 01 – Budova ČOV, poklopy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</si>
  <si>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</si>
  <si>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</si>
  <si>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</si>
  <si>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</si>
  <si>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</si>
  <si>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</si>
  <si>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</si>
  <si>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</si>
  <si>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</si>
  <si>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</si>
  <si>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</si>
  <si>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</si>
  <si>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</si>
  <si>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</si>
  <si>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</si>
  <si>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</si>
  <si>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</si>
  <si>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</si>
  <si>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</si>
  <si>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</si>
  <si>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</si>
  <si>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</si>
  <si>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</si>
  <si>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</si>
  <si>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</si>
  <si>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</si>
  <si>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</si>
  <si>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HSV</t>
  </si>
  <si>
    <t>Práce a dodávky HSV</t>
  </si>
  <si>
    <t>Zemní práce</t>
  </si>
  <si>
    <t>115101201</t>
  </si>
  <si>
    <t>Čerpání vody na dopravní výšku do 10 m průměrný přítok do 500 l/min</t>
  </si>
  <si>
    <t>hod</t>
  </si>
  <si>
    <t>-1599978793</t>
  </si>
  <si>
    <t>VV</t>
  </si>
  <si>
    <t>10"dnů"*24</t>
  </si>
  <si>
    <t>Součet</t>
  </si>
  <si>
    <t>115101301</t>
  </si>
  <si>
    <t>Pohotovost čerpací soupravy pro dopravní výšku do 10 m přítok do 500 l/min</t>
  </si>
  <si>
    <t>den</t>
  </si>
  <si>
    <t>-737203538</t>
  </si>
  <si>
    <t>11900212R</t>
  </si>
  <si>
    <t xml:space="preserve">Lávka dočasná pomocná  z prken, zřízení a odstranění</t>
  </si>
  <si>
    <t>839119345</t>
  </si>
  <si>
    <t>131251106</t>
  </si>
  <si>
    <t>Hloubení jam nezapažených v hornině třídy těžitelnosti I skupiny 3 objem do 5000 m3 strojně</t>
  </si>
  <si>
    <t>m3</t>
  </si>
  <si>
    <t>464916153</t>
  </si>
  <si>
    <t>1280"m3"</t>
  </si>
  <si>
    <t>162351103</t>
  </si>
  <si>
    <t>Vodorovné přemístění přes 50 do 500 m výkopku/sypaniny z horniny třídy těžitelnosti I skupiny 1 až 3</t>
  </si>
  <si>
    <t>1557944848</t>
  </si>
  <si>
    <t>vodorovné přemístění na mezideponii, 524,16 m3 se využije do násypu v SO 05</t>
  </si>
  <si>
    <t>vodorovné přemístění z mezideponie, využití do zásypu</t>
  </si>
  <si>
    <t>755,84</t>
  </si>
  <si>
    <t>167151111</t>
  </si>
  <si>
    <t>Nakládání výkopku z hornin třídy těžitelnosti I skupiny 1 až 3 přes 100 m3</t>
  </si>
  <si>
    <t>757501940</t>
  </si>
  <si>
    <t>naložení na mezideponii, využití do zásypu</t>
  </si>
  <si>
    <t>174151101</t>
  </si>
  <si>
    <t>Zásyp jam, šachet rýh nebo kolem objektů sypaninou se zhutněním</t>
  </si>
  <si>
    <t>-1098791417</t>
  </si>
  <si>
    <t>755,84"m3"</t>
  </si>
  <si>
    <t>Zakládání</t>
  </si>
  <si>
    <t>211571111</t>
  </si>
  <si>
    <t>Výplň odvodňovacích žeber nebo trativodů štěrkopískem tříděným</t>
  </si>
  <si>
    <t>-528819659</t>
  </si>
  <si>
    <t xml:space="preserve">(2*13+2*10,7) *0,2*0,2 </t>
  </si>
  <si>
    <t>212755213</t>
  </si>
  <si>
    <t>Trativody z drenážních trubek plastových flexibilních D 80 mm bez lože</t>
  </si>
  <si>
    <t>1436568035</t>
  </si>
  <si>
    <t xml:space="preserve">2*13+10,7*7 </t>
  </si>
  <si>
    <t>21331111R</t>
  </si>
  <si>
    <t>Polštáře zhutněné pod základy z kameniva drceného frakce 16 až 32 mm</t>
  </si>
  <si>
    <t>766557280</t>
  </si>
  <si>
    <t xml:space="preserve">Podsyp štěrkem (16-32 mm), tl. 200 mm  </t>
  </si>
  <si>
    <t>14*11,7*0,2</t>
  </si>
  <si>
    <t>213311141</t>
  </si>
  <si>
    <t>Polštáře zhutněné pod základy ze štěrkopísku tříděného</t>
  </si>
  <si>
    <t>-1722969437</t>
  </si>
  <si>
    <t>Betonová rampa před vchodem do objektu</t>
  </si>
  <si>
    <t>Štěrkopískový podsyp tl. 0,2 m</t>
  </si>
  <si>
    <t>1*1,8*0,2</t>
  </si>
  <si>
    <t>24211R1</t>
  </si>
  <si>
    <t>Dočasná čerpací studna (4 x skruž TBS 800/100) - zřízení a odstranění</t>
  </si>
  <si>
    <t>-307209695</t>
  </si>
  <si>
    <t>273313611</t>
  </si>
  <si>
    <t>Základové desky z betonu tř. C 16/20</t>
  </si>
  <si>
    <t>1947837907</t>
  </si>
  <si>
    <t>1*1,8*0,65</t>
  </si>
  <si>
    <t>273351121</t>
  </si>
  <si>
    <t>Zřízení bednění základových desek</t>
  </si>
  <si>
    <t>m2</t>
  </si>
  <si>
    <t>-1766813714</t>
  </si>
  <si>
    <t>(1,8*0,6)+(0,65*1*2)</t>
  </si>
  <si>
    <t>273351122</t>
  </si>
  <si>
    <t>Odstranění bednění základových desek</t>
  </si>
  <si>
    <t>131177169</t>
  </si>
  <si>
    <t>273362021</t>
  </si>
  <si>
    <t>Výztuž základových desek svařovanými sítěmi Kari</t>
  </si>
  <si>
    <t>t</t>
  </si>
  <si>
    <t>-1119058695</t>
  </si>
  <si>
    <t xml:space="preserve">Kari síť 100x100x8 mm </t>
  </si>
  <si>
    <t xml:space="preserve">1*1,8=1,8 m2    </t>
  </si>
  <si>
    <t xml:space="preserve">1,8*3 "kg/m2"/1000 </t>
  </si>
  <si>
    <t>Svislé a kompletní konstrukce</t>
  </si>
  <si>
    <t>31123516R</t>
  </si>
  <si>
    <t>Zdivo jednovrstvé z cihel broušených tl 300 mm</t>
  </si>
  <si>
    <t>-358214475</t>
  </si>
  <si>
    <t>Zdivo nosné z broušených cihelných bloků s minerální vatou na lepidlo</t>
  </si>
  <si>
    <t>(11+8,7)*2*3</t>
  </si>
  <si>
    <t>317168051</t>
  </si>
  <si>
    <t>Překlad keramický vysoký v 238 mm dl 1000 mm</t>
  </si>
  <si>
    <t>1759284087</t>
  </si>
  <si>
    <t>317168052</t>
  </si>
  <si>
    <t>Překlad keramický vysoký v 238 mm dl 1250 mm</t>
  </si>
  <si>
    <t>1270906277</t>
  </si>
  <si>
    <t>317168053</t>
  </si>
  <si>
    <t>Překlad keramický vysoký v 238 mm dl 1500 mm</t>
  </si>
  <si>
    <t>253019004</t>
  </si>
  <si>
    <t>317168054</t>
  </si>
  <si>
    <t>Překlad keramický vysoký v 238 mm dl 1750 mm</t>
  </si>
  <si>
    <t>-612605817</t>
  </si>
  <si>
    <t>317998143</t>
  </si>
  <si>
    <t>Tepelná izolace mezi překlady jakékoliv výšky z XPS tl 80 mm</t>
  </si>
  <si>
    <t>2030710329</t>
  </si>
  <si>
    <t>tepelná izolace EPS tl.80mm</t>
  </si>
  <si>
    <t>(11+8,7)*2*0,3</t>
  </si>
  <si>
    <t>34224411R</t>
  </si>
  <si>
    <t>Příčka z příčkovek na maltu M10 tloušťky 100 mm</t>
  </si>
  <si>
    <t>222442051</t>
  </si>
  <si>
    <t>((5,4+3,5+3,5+2,7)*2,3)+(1,6+1,3)*3</t>
  </si>
  <si>
    <t>380311642</t>
  </si>
  <si>
    <t>Kompletní konstrukce ČOV, nádrží, vodojemů nebo kanálů z betonu prostého tř. C 16/20 tl přes 150 do 300 mm</t>
  </si>
  <si>
    <t>-58066819</t>
  </si>
  <si>
    <t>Výplňový beton C16/20</t>
  </si>
  <si>
    <t>(2,5*5*0,3)+(1,5*2,5*0,3)+(2,5*1,0*0,3)</t>
  </si>
  <si>
    <t>380326342</t>
  </si>
  <si>
    <t>Kompletní konstrukce ČOV, nádrží, vodojemů, žlabů ze ŽB pro konstrukce bílých van tř. C 30/37 tl přes 150 do 300 mm</t>
  </si>
  <si>
    <t>-1735996587</t>
  </si>
  <si>
    <t xml:space="preserve">Stěny </t>
  </si>
  <si>
    <t>(11+8,7)*2*0,3*4,8+2*(8,1*0,3*4,5)+(2*2,5*0,3*4,5)</t>
  </si>
  <si>
    <t>Strop</t>
  </si>
  <si>
    <t>5,7*8,1*0,3</t>
  </si>
  <si>
    <t>380326343</t>
  </si>
  <si>
    <t>Kompletní konstrukce ČOV, nádrží, vodojemů, žlabů ze ŽB pro konstrukce bílých van tř. C 30/37 tl přes 300 mm</t>
  </si>
  <si>
    <t>259728309</t>
  </si>
  <si>
    <t>Dno</t>
  </si>
  <si>
    <t>(11*8,7*0,4)</t>
  </si>
  <si>
    <t>245R</t>
  </si>
  <si>
    <t>krystalizační přísada do betonu</t>
  </si>
  <si>
    <t>kg</t>
  </si>
  <si>
    <t>1484556068</t>
  </si>
  <si>
    <t>krystalizační přísada do betonu, 2,5kg/m3</t>
  </si>
  <si>
    <t xml:space="preserve">Železobeton C 25/30-XC4, XA1, XF2 </t>
  </si>
  <si>
    <t>99,207"m3"*2,5"kg/m3"</t>
  </si>
  <si>
    <t>38,28"m3"*2,5"kg/m3"</t>
  </si>
  <si>
    <t>380356211</t>
  </si>
  <si>
    <t>Bednění kompletních konstrukcí ČOV, nádrží nebo vodojemů omítaných ploch rovinných zřízení</t>
  </si>
  <si>
    <t>-780278517</t>
  </si>
  <si>
    <t xml:space="preserve">Dno </t>
  </si>
  <si>
    <t xml:space="preserve">2*(11+8,7)*0,4 </t>
  </si>
  <si>
    <t>(2*(11+8,7)*4,8*2)+(2*8,1*4,5*2)+(2*2,5*4,5*2)</t>
  </si>
  <si>
    <t xml:space="preserve">Strop </t>
  </si>
  <si>
    <t xml:space="preserve">5,7*8,1 </t>
  </si>
  <si>
    <t>380356212</t>
  </si>
  <si>
    <t>Bednění kompletních konstrukcí ČOV, nádrží nebo vodojemů omítaných ploch rovinných odstranění</t>
  </si>
  <si>
    <t>1503779141</t>
  </si>
  <si>
    <t>380361006</t>
  </si>
  <si>
    <t>Výztuž kompletních konstrukcí ČOV, nádrží nebo vodojemů z betonářské oceli 10 505</t>
  </si>
  <si>
    <t>2049393628</t>
  </si>
  <si>
    <t>16956,8 "kg"/1000</t>
  </si>
  <si>
    <t>Vodorovné konstrukce</t>
  </si>
  <si>
    <t>417321515</t>
  </si>
  <si>
    <t>Ztužující pásy a věnce ze ŽB tř. C 25/30</t>
  </si>
  <si>
    <t>-961408094</t>
  </si>
  <si>
    <t>ztužující věnce a pásy</t>
  </si>
  <si>
    <t>((11+8,7)*2*0,3*0,3)+(5,4+3,5+3,5+2,7)*0,1*0,3+(1,7+1,3)*0,1*0,3</t>
  </si>
  <si>
    <t>417351115</t>
  </si>
  <si>
    <t>Zřízení bednění ztužujících věnců</t>
  </si>
  <si>
    <t>-1284409365</t>
  </si>
  <si>
    <t>(11+8,7)*2*2*0,3+(5,4+3,5+3,5+2,7)*2*0,3+(1,7+1,3)*2*0,3</t>
  </si>
  <si>
    <t>417351116</t>
  </si>
  <si>
    <t>Odstranění bednění ztužujících věnců</t>
  </si>
  <si>
    <t>472690547</t>
  </si>
  <si>
    <t>417361821</t>
  </si>
  <si>
    <t>Výztuž ztužujících pásů a věnců betonářskou ocelí 10 505</t>
  </si>
  <si>
    <t>1797410195</t>
  </si>
  <si>
    <t>224,8 "kg"/1000</t>
  </si>
  <si>
    <t>45131511R</t>
  </si>
  <si>
    <t>Podkladní nebo výplňová vrstva z betonu C 8/10 tl do 100 mm</t>
  </si>
  <si>
    <t>-851782687</t>
  </si>
  <si>
    <t>Podkladní beton C 8/10, tl. 100 mm</t>
  </si>
  <si>
    <t>12,3*10,0</t>
  </si>
  <si>
    <t>Úpravy povrchů, podlahy a osazování výplní</t>
  </si>
  <si>
    <t>61232114R</t>
  </si>
  <si>
    <t xml:space="preserve">Vnitřní omítka vápenná štuková </t>
  </si>
  <si>
    <t>606812426</t>
  </si>
  <si>
    <t>((10,4+8,1)*2*3,3)+(5,4+3,4+3,4+2,7)*2,3*2</t>
  </si>
  <si>
    <t>62232114R</t>
  </si>
  <si>
    <t>Vnější omítka vápenocementová</t>
  </si>
  <si>
    <t>399917335</t>
  </si>
  <si>
    <t>2*(11+8,7)*3,3+(8,1*1,5)/2</t>
  </si>
  <si>
    <t>63131110R</t>
  </si>
  <si>
    <t xml:space="preserve">Mazanina tl 35 mm z betonu prostého </t>
  </si>
  <si>
    <t>551752144</t>
  </si>
  <si>
    <t>((5,7*8,1)-(1,3*1,6)-(1,05*0,6))*0,035</t>
  </si>
  <si>
    <t>Trubní vedení</t>
  </si>
  <si>
    <t>87135310R</t>
  </si>
  <si>
    <t>Odvětrání nádrží PVC DN 200 mm</t>
  </si>
  <si>
    <t>-1913203677</t>
  </si>
  <si>
    <t>příloha D.1.3</t>
  </si>
  <si>
    <t>Odvětrání nádrží PVC DN 150 mm, délka 4,5 m</t>
  </si>
  <si>
    <t>2"ks"*4,5</t>
  </si>
  <si>
    <t>Ostatní konstrukce a práce, bourání</t>
  </si>
  <si>
    <t>919726121</t>
  </si>
  <si>
    <t>Geotextilie pro ochranu, separaci a filtraci netkaná měrná hm do 200 g/m2</t>
  </si>
  <si>
    <t>1867882784</t>
  </si>
  <si>
    <t xml:space="preserve">14*11,7 </t>
  </si>
  <si>
    <t>933901111</t>
  </si>
  <si>
    <t>Provedení zkoušky vodotěsnosti nádrže do 1000 m3</t>
  </si>
  <si>
    <t>-472517502</t>
  </si>
  <si>
    <t>10,4*8,1*4,8</t>
  </si>
  <si>
    <t>0821132R</t>
  </si>
  <si>
    <t>vodné a stočné</t>
  </si>
  <si>
    <t>1296886704</t>
  </si>
  <si>
    <t>949101112</t>
  </si>
  <si>
    <t>Lešení pomocné pro objekty pozemních staveb s lešeňovou podlahou v přes 1,9 do 3,5 m zatížení do 150 kg/m2</t>
  </si>
  <si>
    <t>1746852012</t>
  </si>
  <si>
    <t>18"m"*1</t>
  </si>
  <si>
    <t>953175R</t>
  </si>
  <si>
    <t>Zřízení těsnění potrubí zálivkovou hmotou a tmelem</t>
  </si>
  <si>
    <t>-1891515156</t>
  </si>
  <si>
    <t>15,8"m"</t>
  </si>
  <si>
    <t>95333112R</t>
  </si>
  <si>
    <t xml:space="preserve">Odizolování zdiva od spodní železobetonové konstrukce pásem asf, montáž  a dodávka</t>
  </si>
  <si>
    <t>-129138751</t>
  </si>
  <si>
    <t xml:space="preserve">odizolování zdivo od spodní železobetonové konstrukce pásem BITUBITAGIT nebo jiným obdobných vlastností </t>
  </si>
  <si>
    <t>((11+8,7)*2*0,4)+(3,4+3,4+5,4+2,7)*0,2</t>
  </si>
  <si>
    <t>953333124</t>
  </si>
  <si>
    <t>PVC těsnící pás do pracovních spar betonových kcí vnitřní š 320 mm</t>
  </si>
  <si>
    <t>-95284105</t>
  </si>
  <si>
    <t>PVC těsnící pás do pracovních spár</t>
  </si>
  <si>
    <t>(11+8,7)*2+(2*8,1)+(2*2,5)+(14*4,5)</t>
  </si>
  <si>
    <t>971033431</t>
  </si>
  <si>
    <t>Vybourání otvorů ve zdivu cihelném pl do 0,25 m2 na MVC nebo MV tl do 150 mm</t>
  </si>
  <si>
    <t>1137494292</t>
  </si>
  <si>
    <t xml:space="preserve"> vybourání prostupů v cihelné zdi tl. 100 mm</t>
  </si>
  <si>
    <t>0,4*0,4*0,1</t>
  </si>
  <si>
    <t>971033441</t>
  </si>
  <si>
    <t>Vybourání otvorů ve zdivu cihelném pl do 0,25 m2 na MVC nebo MV tl do 300 mm</t>
  </si>
  <si>
    <t>-102158455</t>
  </si>
  <si>
    <t xml:space="preserve"> vybourání prostupů v cihelné zdi tl. 300 mm</t>
  </si>
  <si>
    <t>0,4*0,4*0,3</t>
  </si>
  <si>
    <t>971033541</t>
  </si>
  <si>
    <t>Vybourání otvorů ve zdivu cihelném pl do 1 m2 na MVC nebo MV tl do 300 mm</t>
  </si>
  <si>
    <t>1552642810</t>
  </si>
  <si>
    <t>0,55*0,55*0,3</t>
  </si>
  <si>
    <t>977151118</t>
  </si>
  <si>
    <t>Jádrové vrty diamantovými korunkami do stavebních materiálů D přes 90 do 100 mm</t>
  </si>
  <si>
    <t>1237842947</t>
  </si>
  <si>
    <t>Jádrové vrty do želbet. do tl. 300 mm prostup DN 100 mm</t>
  </si>
  <si>
    <t>0,30"m"*5"ks"</t>
  </si>
  <si>
    <t>977151122</t>
  </si>
  <si>
    <t>Jádrové vrty diamantovými korunkami do stavebních materiálů D přes 120 do 130 mm</t>
  </si>
  <si>
    <t>1422093056</t>
  </si>
  <si>
    <t>Jádrové vrty do želbet. do tl. 300 mm prostup DN 125 mm</t>
  </si>
  <si>
    <t>0,30"m"*1"ks"</t>
  </si>
  <si>
    <t>977151123</t>
  </si>
  <si>
    <t>Jádrové vrty diamantovými korunkami do stavebních materiálů D přes 130 do 150 mm</t>
  </si>
  <si>
    <t>-125822889</t>
  </si>
  <si>
    <t>Jádrové vrty do želbet. do tl. 300 mm prostup DN 150 mm</t>
  </si>
  <si>
    <t>977151125</t>
  </si>
  <si>
    <t>Jádrové vrty diamantovými korunkami do stavebních materiálů D přes 180 do 200 mm</t>
  </si>
  <si>
    <t>1888602900</t>
  </si>
  <si>
    <t>Jádrové vrty do želbet. do tl. 300 mm prostup DN 200 mm</t>
  </si>
  <si>
    <t>0,30"m"*3"ks"</t>
  </si>
  <si>
    <t>977151128</t>
  </si>
  <si>
    <t>Jádrové vrty diamantovými korunkami do stavebních materiálů D přes 250 do 300 mm</t>
  </si>
  <si>
    <t>317623593</t>
  </si>
  <si>
    <t>Jádrové vrty do želbet. do tl. 300 mm prostup DN 300 mm</t>
  </si>
  <si>
    <t>0,30"m"*2"ks"</t>
  </si>
  <si>
    <t>997</t>
  </si>
  <si>
    <t>Přesun sutě</t>
  </si>
  <si>
    <t>997013501</t>
  </si>
  <si>
    <t>Odvoz suti a vybouraných hmot na skládku nebo meziskládku do 1 km se složením</t>
  </si>
  <si>
    <t>-1835166855</t>
  </si>
  <si>
    <t>Odvoz suti a vybouraných hmot, skládka do 15 km</t>
  </si>
  <si>
    <t xml:space="preserve">(0,026+0,009+0,012+0,062+0,096)"t"      "jádrové vrty</t>
  </si>
  <si>
    <t xml:space="preserve">0,001+0,007+0,164  "cihelné zdivo-vybourané prostupy</t>
  </si>
  <si>
    <t>997013509</t>
  </si>
  <si>
    <t>Příplatek k odvozu suti a vybouraných hmot na skládku ZKD 1 km přes 1 km</t>
  </si>
  <si>
    <t>1086275453</t>
  </si>
  <si>
    <t>0,377*14 'Přepočtené koeficientem množství</t>
  </si>
  <si>
    <t>997013862</t>
  </si>
  <si>
    <t>Poplatek za uložení stavebního odpadu na recyklační skládce (skládkovné) z armovaného betonu kód odpadu 17 01 01</t>
  </si>
  <si>
    <t>1168140101</t>
  </si>
  <si>
    <t xml:space="preserve">0,205"t"      "jádrové vrty</t>
  </si>
  <si>
    <t>997013863</t>
  </si>
  <si>
    <t>Poplatek za uložení stavebního odpadu na recyklační skládce (skládkovné) cihelného kód odpadu 17 01 02</t>
  </si>
  <si>
    <t>1187162615</t>
  </si>
  <si>
    <t>998</t>
  </si>
  <si>
    <t>Přesun hmot</t>
  </si>
  <si>
    <t>998142251</t>
  </si>
  <si>
    <t>Přesun hmot pro nádrže, jímky, zásobníky a jámy betonové monolitické v do 25 m</t>
  </si>
  <si>
    <t>-1094318947</t>
  </si>
  <si>
    <t>PSV</t>
  </si>
  <si>
    <t>Práce a dodávky PSV</t>
  </si>
  <si>
    <t>711</t>
  </si>
  <si>
    <t>Izolace proti vodě, vlhkosti a plynům</t>
  </si>
  <si>
    <t>71111000R</t>
  </si>
  <si>
    <t>Hydroizolační nátěr na bázi portlandského cementu a křemičitého plniva</t>
  </si>
  <si>
    <t>1280986966</t>
  </si>
  <si>
    <t xml:space="preserve">Hydroizolační nátěr </t>
  </si>
  <si>
    <t>(10,4+8,1)*4,8*2+(2*8,1*4,5*2)+(2*2,5*4,5*2)+(10,4*8,1)</t>
  </si>
  <si>
    <t>711141559</t>
  </si>
  <si>
    <t>Provedení izolace proti zemní vlhkosti pásy přitavením vodorovné NAIP</t>
  </si>
  <si>
    <t>-1054205552</t>
  </si>
  <si>
    <t xml:space="preserve">Separační kluzná vrstva, asfaltová lepenka </t>
  </si>
  <si>
    <t>11,1*8,8</t>
  </si>
  <si>
    <t>6283200R</t>
  </si>
  <si>
    <t xml:space="preserve">pás asfaltový </t>
  </si>
  <si>
    <t>545011860</t>
  </si>
  <si>
    <t>97,68*1,1655 'Přepočtené koeficientem množství</t>
  </si>
  <si>
    <t>711191101</t>
  </si>
  <si>
    <t>Provedení izolace proti zemní vlhkosti hydroizolační stěrkou vodorovné na betonu, 1 vrstva</t>
  </si>
  <si>
    <t>639467441</t>
  </si>
  <si>
    <t>Podlahy z keramických dlaždic protiskluzných</t>
  </si>
  <si>
    <t>(5,7*8,1)-(1,3*1,6)-(1,05*0,6)</t>
  </si>
  <si>
    <t>2455100R</t>
  </si>
  <si>
    <t xml:space="preserve">stěrka hydroizolační </t>
  </si>
  <si>
    <t>-963059535</t>
  </si>
  <si>
    <t>43,46"m2"*1,8"kg/m2"</t>
  </si>
  <si>
    <t>721</t>
  </si>
  <si>
    <t>Zdravotechnika - vnitřní kanalizace</t>
  </si>
  <si>
    <t>72121140R.1</t>
  </si>
  <si>
    <t xml:space="preserve">Vpusť podlahová </t>
  </si>
  <si>
    <t>2123321407</t>
  </si>
  <si>
    <t>998721101</t>
  </si>
  <si>
    <t>Přesun hmot tonážní pro vnitřní kanalizace v objektech v do 6 m</t>
  </si>
  <si>
    <t>575730882</t>
  </si>
  <si>
    <t>722</t>
  </si>
  <si>
    <t>Zdravotechnika - vnitřní vodovod</t>
  </si>
  <si>
    <t>72217340R</t>
  </si>
  <si>
    <t>Potrubí vodovodní plastové PE 25</t>
  </si>
  <si>
    <t>-2131876193</t>
  </si>
  <si>
    <t>998722101</t>
  </si>
  <si>
    <t>Přesun hmot tonážní pro vnitřní vodovod v objektech v do 6 m</t>
  </si>
  <si>
    <t>1788698439</t>
  </si>
  <si>
    <t>725</t>
  </si>
  <si>
    <t>Zdravotechnika - zařizovací předměty</t>
  </si>
  <si>
    <t>72511200R</t>
  </si>
  <si>
    <t xml:space="preserve">Klozet keramický standardní  - montáž a dodávka</t>
  </si>
  <si>
    <t>soubor</t>
  </si>
  <si>
    <t>-1164717848</t>
  </si>
  <si>
    <t>72521160R</t>
  </si>
  <si>
    <t xml:space="preserve">Umyvadlo keramické vč. baterie  - montáž a dodávka</t>
  </si>
  <si>
    <t>732634081</t>
  </si>
  <si>
    <t>998725101</t>
  </si>
  <si>
    <t>Přesun hmot tonážní pro zařizovací předměty v objektech v do 6 m</t>
  </si>
  <si>
    <t>1242172264</t>
  </si>
  <si>
    <t>735</t>
  </si>
  <si>
    <t>Ústřední vytápění - otopná tělesa</t>
  </si>
  <si>
    <t>73516400R</t>
  </si>
  <si>
    <t>El.sálavý panel 700W, včetně uchycení na krovy - montáž a dodávka</t>
  </si>
  <si>
    <t>-1599444091</t>
  </si>
  <si>
    <t>998735101</t>
  </si>
  <si>
    <t>Přesun hmot tonážní pro otopná tělesa v objektech v do 6 m</t>
  </si>
  <si>
    <t>-1882259542</t>
  </si>
  <si>
    <t>741</t>
  </si>
  <si>
    <t>Elektroinstalace - silnoproud</t>
  </si>
  <si>
    <t>74137100R</t>
  </si>
  <si>
    <t>Montáž a dodávka svítidla zářivkového 2x7W	</t>
  </si>
  <si>
    <t>-591842023</t>
  </si>
  <si>
    <t>998741101</t>
  </si>
  <si>
    <t>Přesun hmot tonážní pro silnoproud v objektech v do 6 m</t>
  </si>
  <si>
    <t>856874918</t>
  </si>
  <si>
    <t>751</t>
  </si>
  <si>
    <t>Vzduchotechnika</t>
  </si>
  <si>
    <t>751398025</t>
  </si>
  <si>
    <t>Montáž větrací mřížky stěnové přes 0,200 m2</t>
  </si>
  <si>
    <t>-614693781</t>
  </si>
  <si>
    <t>4297233R</t>
  </si>
  <si>
    <t>žaluzie větrací 500x500</t>
  </si>
  <si>
    <t>-1303337836</t>
  </si>
  <si>
    <t>762</t>
  </si>
  <si>
    <t>Konstrukce tesařské</t>
  </si>
  <si>
    <t>76208312R</t>
  </si>
  <si>
    <t>Vakuo-tlaková impregnace řeziva proti dřevokaznému hmyzu, houbám, plísním a povětrnostním podmínkám (styk voda/vzduch), třída ohrožení 4.</t>
  </si>
  <si>
    <t>-490025748</t>
  </si>
  <si>
    <t xml:space="preserve">Dřevěné střešní vazníky, laťování </t>
  </si>
  <si>
    <t>Řezivo 160/160 mm</t>
  </si>
  <si>
    <t>0,16"m"*0,16"m"*12"m"*2"ks"</t>
  </si>
  <si>
    <t>Řezivo 60/120 mm</t>
  </si>
  <si>
    <t>0,06"m"*0,12"m"*7"ks"*2,58"m"</t>
  </si>
  <si>
    <t>Řezivo 60/100 mm</t>
  </si>
  <si>
    <t>0,06"m"*0,1"m"*4"ks"*31,7"m"</t>
  </si>
  <si>
    <t>Mezisoučet</t>
  </si>
  <si>
    <t>Latě 0,05 x 0,03 mm</t>
  </si>
  <si>
    <t>0,05*0,03*432"m"</t>
  </si>
  <si>
    <t>Zavětrování + ztužení</t>
  </si>
  <si>
    <t>0,28 "m3"</t>
  </si>
  <si>
    <t>762195000</t>
  </si>
  <si>
    <t>Spojovací prostředky pro montáž stěn, příček, bednění stěn</t>
  </si>
  <si>
    <t>1486767734</t>
  </si>
  <si>
    <t>762322911</t>
  </si>
  <si>
    <t>Zavětrování a ztužení vazníků fošnami a hranolky průřezové plochy do 100 cm2</t>
  </si>
  <si>
    <t>587804432</t>
  </si>
  <si>
    <t>40x100 mm</t>
  </si>
  <si>
    <t>68"m"</t>
  </si>
  <si>
    <t>762332541</t>
  </si>
  <si>
    <t>Montáž vázaných kcí krovů pravidelných z řeziva hoblovaného pl přes 50 do 120 cm2 s ocelovými spojkami</t>
  </si>
  <si>
    <t>-1594154784</t>
  </si>
  <si>
    <t>Řezivo 60/120 mm (72 cm2)</t>
  </si>
  <si>
    <t>7"ks"*2,58"m"</t>
  </si>
  <si>
    <t>Řezivo 60/100 mm (60 cm2)</t>
  </si>
  <si>
    <t>4"ks"*31,7"m"</t>
  </si>
  <si>
    <t>60512125</t>
  </si>
  <si>
    <t>hranol stavební řezivo průřezu do 120cm2 do dl 6m</t>
  </si>
  <si>
    <t>650208596</t>
  </si>
  <si>
    <t>7"ks"*2,58"m"*0,06*0,12</t>
  </si>
  <si>
    <t>4"ks"*31,7"m"*0,06*0,1</t>
  </si>
  <si>
    <t>762332543</t>
  </si>
  <si>
    <t>Montáž vázaných kcí krovů pravidelných z řeziva hoblovaného pl přes 224 do 288 cm2 s ocelovými spojkami</t>
  </si>
  <si>
    <t>1079275948</t>
  </si>
  <si>
    <t>Řezivo 160/160 mm (256 cm2)</t>
  </si>
  <si>
    <t>12"m"*2"ks"</t>
  </si>
  <si>
    <t>60512137</t>
  </si>
  <si>
    <t>hranol stavební řezivo průřezu do 288cm2 přes dl 8m</t>
  </si>
  <si>
    <t>93835001</t>
  </si>
  <si>
    <t>12"m"*2"ks"*0,16*0,16</t>
  </si>
  <si>
    <t>762341260</t>
  </si>
  <si>
    <t>Montáž bednění střech rovných a šikmých sklonu do 60° z palubek</t>
  </si>
  <si>
    <t>1749749662</t>
  </si>
  <si>
    <t>podbití</t>
  </si>
  <si>
    <t xml:space="preserve">12*2*0,5 </t>
  </si>
  <si>
    <t>6118999R</t>
  </si>
  <si>
    <t xml:space="preserve">palubky </t>
  </si>
  <si>
    <t>-1818774351</t>
  </si>
  <si>
    <t>12*1,1 'Přepočtené koeficientem množství</t>
  </si>
  <si>
    <t>762342211</t>
  </si>
  <si>
    <t>Montáž laťování na střechách jednoduchých sklonu do 60° osové vzdálenosti do 150 mm</t>
  </si>
  <si>
    <t>-1367595713</t>
  </si>
  <si>
    <t>5,05*12*2</t>
  </si>
  <si>
    <t>60514101</t>
  </si>
  <si>
    <t>řezivo jehličnaté lať 10-25cm2</t>
  </si>
  <si>
    <t>317018533</t>
  </si>
  <si>
    <t>998762101</t>
  </si>
  <si>
    <t>Přesun hmot tonážní pro kce tesařské v objektech v do 6 m</t>
  </si>
  <si>
    <t>1234885450</t>
  </si>
  <si>
    <t>763</t>
  </si>
  <si>
    <t>Konstrukce suché výstavby</t>
  </si>
  <si>
    <t>76313141R</t>
  </si>
  <si>
    <t xml:space="preserve">SDK podhled desky tl. 12 mm + parozábrana + tepelná izolace z minerální plsti tl. 200 mm   </t>
  </si>
  <si>
    <t>528124018</t>
  </si>
  <si>
    <t>3,5*4,4</t>
  </si>
  <si>
    <t>998763301</t>
  </si>
  <si>
    <t>Přesun hmot tonážní pro sádrokartonové konstrukce v objektech v do 6 m</t>
  </si>
  <si>
    <t>402745680</t>
  </si>
  <si>
    <t>764</t>
  </si>
  <si>
    <t>Konstrukce klempířské</t>
  </si>
  <si>
    <t>764206105</t>
  </si>
  <si>
    <t>Montáž oplechování rovných parapetů rš do 400 mm</t>
  </si>
  <si>
    <t>-413260588</t>
  </si>
  <si>
    <t>(4*1,2)+0,6</t>
  </si>
  <si>
    <t>1381418R</t>
  </si>
  <si>
    <t xml:space="preserve">parapet </t>
  </si>
  <si>
    <t>618472599</t>
  </si>
  <si>
    <t>76454130R</t>
  </si>
  <si>
    <t>Žlab z TiZn plechu podokapní půlkruhový včetně háků, rohů, kotlíku</t>
  </si>
  <si>
    <t>2109591824</t>
  </si>
  <si>
    <t>2*12"m"</t>
  </si>
  <si>
    <t>764548323</t>
  </si>
  <si>
    <t>Svody kruhové včetně objímek, kolen, odskoků z TiZn lesklého plechu průměru 100 mm</t>
  </si>
  <si>
    <t>1467460277</t>
  </si>
  <si>
    <t>3,8*2</t>
  </si>
  <si>
    <t>998764101</t>
  </si>
  <si>
    <t>Přesun hmot tonážní pro konstrukce klempířské v objektech v do 6 m</t>
  </si>
  <si>
    <t>441749575</t>
  </si>
  <si>
    <t>765</t>
  </si>
  <si>
    <t>Krytina skládaná</t>
  </si>
  <si>
    <t>765111018</t>
  </si>
  <si>
    <t>Montáž krytiny keramické drážkové sklonu do 30° na sucho přes 14 do 15 ks/m2</t>
  </si>
  <si>
    <t>1948979831</t>
  </si>
  <si>
    <t>5,2*2*12</t>
  </si>
  <si>
    <t>5966052R</t>
  </si>
  <si>
    <t>taška pálená</t>
  </si>
  <si>
    <t>-51592007</t>
  </si>
  <si>
    <t>124,8*14 'Přepočtené koeficientem množství</t>
  </si>
  <si>
    <t>765111251</t>
  </si>
  <si>
    <t>Montáž krytiny keramické hřeben na sucho větracím pásem</t>
  </si>
  <si>
    <t>1028358307</t>
  </si>
  <si>
    <t>5966003R</t>
  </si>
  <si>
    <t xml:space="preserve">hřebenáč </t>
  </si>
  <si>
    <t>-756470885</t>
  </si>
  <si>
    <t>12*1,08 'Přepočtené koeficientem množství</t>
  </si>
  <si>
    <t>765111351</t>
  </si>
  <si>
    <t>Montáž krytiny keramické štítové hrany na sucho okrajovými taškami</t>
  </si>
  <si>
    <t>-1093234692</t>
  </si>
  <si>
    <t>2*5,2</t>
  </si>
  <si>
    <t>5966040R</t>
  </si>
  <si>
    <t xml:space="preserve">taška krajová </t>
  </si>
  <si>
    <t>-648172563</t>
  </si>
  <si>
    <t>10,4*1,08 'Přepočtené koeficientem množství</t>
  </si>
  <si>
    <t>998765101</t>
  </si>
  <si>
    <t>Přesun hmot tonážní pro krytiny skládané v objektech v do 6 m</t>
  </si>
  <si>
    <t>-779346012</t>
  </si>
  <si>
    <t>766</t>
  </si>
  <si>
    <t>Konstrukce truhlářské</t>
  </si>
  <si>
    <t>766622131</t>
  </si>
  <si>
    <t>Montáž plastových oken plochy přes 1 m2 otevíravých v do 1,5 m s rámem do zdiva</t>
  </si>
  <si>
    <t>1026837831</t>
  </si>
  <si>
    <t>příloha D.1.5-D.1.8</t>
  </si>
  <si>
    <t>Okno plastové dvoukřídlové 900x1200mm, dvojsklo, bezpečnostní folie</t>
  </si>
  <si>
    <t>4"ks"*0,9*1,2</t>
  </si>
  <si>
    <t>6114004R1</t>
  </si>
  <si>
    <t>okno plastové dvoukřídlové 900x1200mm,dvojsklo, bezpečnostní folie plochy přes 1m2</t>
  </si>
  <si>
    <t>1394418063</t>
  </si>
  <si>
    <t>766622216</t>
  </si>
  <si>
    <t>Montáž plastových oken plochy do 1 m2 otevíravých s rámem do zdiva</t>
  </si>
  <si>
    <t>273857427</t>
  </si>
  <si>
    <t>Okno plastové dvoukřídlové 600x1500mm,dvojsklo, bezpečnostní folie</t>
  </si>
  <si>
    <t>6114004R2</t>
  </si>
  <si>
    <t>okno plastové dvoukřídlové 600x1500mm,dvojsklo, bezpečnostní folie do plochy 1m2</t>
  </si>
  <si>
    <t>1408458440</t>
  </si>
  <si>
    <t>0,6*1,5*1"ks"</t>
  </si>
  <si>
    <t>766681114</t>
  </si>
  <si>
    <t>Montáž zárubní rámových pro dveře jednokřídlové š do 900 mm</t>
  </si>
  <si>
    <t>-115250194</t>
  </si>
  <si>
    <t xml:space="preserve">Dveře plastové 900/1970 </t>
  </si>
  <si>
    <t>1"ks"</t>
  </si>
  <si>
    <t xml:space="preserve">Dveře plastové 800/1970 </t>
  </si>
  <si>
    <t xml:space="preserve">Dveře plastové 700/1970 </t>
  </si>
  <si>
    <t>6118230R</t>
  </si>
  <si>
    <t>zárubeň jednokřídlá obložková rozměru 600-1100/1970 mm</t>
  </si>
  <si>
    <t>125933117</t>
  </si>
  <si>
    <t>76668112R</t>
  </si>
  <si>
    <t>Montáž zárubní rámových pro dveře dvoukřídlové rozměru 1200x1970 mm</t>
  </si>
  <si>
    <t>-1079403332</t>
  </si>
  <si>
    <t xml:space="preserve">Dveře plastové dvoukřídlové s tepelnou izolací 1200/1970mm </t>
  </si>
  <si>
    <t>611824R</t>
  </si>
  <si>
    <t>zárubeň pro dveře 1200x1970 mm</t>
  </si>
  <si>
    <t>-73114621</t>
  </si>
  <si>
    <t>766691921</t>
  </si>
  <si>
    <t>Vyvěšení nebo zavěšení křídel plastových oken jednoduchých pl do 1,5 m2</t>
  </si>
  <si>
    <t>1468608698</t>
  </si>
  <si>
    <t xml:space="preserve">Okno plastové dvoukřídlové 900x1200mm,dvojsklo, bezpečnostní folie </t>
  </si>
  <si>
    <t>4"ks"</t>
  </si>
  <si>
    <t>766691924</t>
  </si>
  <si>
    <t>Vyvěšení nebo zavěšení křídel plastových dveří pl do 2 m2</t>
  </si>
  <si>
    <t>-1523140419</t>
  </si>
  <si>
    <t>611R1</t>
  </si>
  <si>
    <t>dveře plastové 900/1970 s tepelnou izolací	</t>
  </si>
  <si>
    <t>-1143570849</t>
  </si>
  <si>
    <t>611R2</t>
  </si>
  <si>
    <t>dveře plastové 800/1970	</t>
  </si>
  <si>
    <t>-1070782762</t>
  </si>
  <si>
    <t>611R3</t>
  </si>
  <si>
    <t>dveře plastové 700/1970	</t>
  </si>
  <si>
    <t>-1505222233</t>
  </si>
  <si>
    <t>766691925</t>
  </si>
  <si>
    <t>Vyvěšení nebo zavěšení křídel plastových dveří pl přes 2 m2</t>
  </si>
  <si>
    <t>811846774</t>
  </si>
  <si>
    <t>6114050R</t>
  </si>
  <si>
    <t xml:space="preserve">dveře plastové dvoukřídlové s tepelnou izolací 1200/1970mm </t>
  </si>
  <si>
    <t>2117921095</t>
  </si>
  <si>
    <t>1"ks"*1,2*1,97</t>
  </si>
  <si>
    <t>998766101</t>
  </si>
  <si>
    <t>Přesun hmot tonážní pro kce truhlářské v objektech v do 6 m</t>
  </si>
  <si>
    <t>1298362447</t>
  </si>
  <si>
    <t>767</t>
  </si>
  <si>
    <t>Konstrukce zámečnické</t>
  </si>
  <si>
    <t>767591011</t>
  </si>
  <si>
    <t>Montáž podlah nebo podest z kompozitních pochůzných skládaných roštů o hm do 15 kg/m2</t>
  </si>
  <si>
    <t>2026292814</t>
  </si>
  <si>
    <t>příloha D.1.8</t>
  </si>
  <si>
    <t>poklop P5</t>
  </si>
  <si>
    <t>(0,44*1,07)"m2"*3"ks"</t>
  </si>
  <si>
    <t>63126011R</t>
  </si>
  <si>
    <t xml:space="preserve">rošt kompozitní pochůzný </t>
  </si>
  <si>
    <t>-645150146</t>
  </si>
  <si>
    <t>76799511R</t>
  </si>
  <si>
    <t>Montáž a dodávka atypických zámečnických konstrukcí, ocel žárově pozinkovaná - poklopy</t>
  </si>
  <si>
    <t>-555973422</t>
  </si>
  <si>
    <t>poklopy</t>
  </si>
  <si>
    <t>474,89</t>
  </si>
  <si>
    <t>998767101</t>
  </si>
  <si>
    <t>Přesun hmot tonážní pro zámečnické konstrukce v objektech v do 6 m</t>
  </si>
  <si>
    <t>-1005853331</t>
  </si>
  <si>
    <t>771</t>
  </si>
  <si>
    <t>Podlahy z dlaždic</t>
  </si>
  <si>
    <t>771111011</t>
  </si>
  <si>
    <t>Vysátí podkladu před pokládkou dlažby</t>
  </si>
  <si>
    <t>-1219369480</t>
  </si>
  <si>
    <t>771121011</t>
  </si>
  <si>
    <t>Nátěr penetrační na podlahu</t>
  </si>
  <si>
    <t>1573493224</t>
  </si>
  <si>
    <t>77157111R</t>
  </si>
  <si>
    <t>Montáž podlah z keramických dlaždic protiskluzových vč. spárování</t>
  </si>
  <si>
    <t>-1352250894</t>
  </si>
  <si>
    <t>příloha D.1.6</t>
  </si>
  <si>
    <t>5924749R</t>
  </si>
  <si>
    <t>dlaždice protiskluzové</t>
  </si>
  <si>
    <t>119741195</t>
  </si>
  <si>
    <t>43,46*1,1 'Přepočtené koeficientem množství</t>
  </si>
  <si>
    <t>771592011</t>
  </si>
  <si>
    <t>Čištění vnitřních ploch podlah nebo schodišť po položení dlažby chemickými prostředky</t>
  </si>
  <si>
    <t>702801685</t>
  </si>
  <si>
    <t>998771101</t>
  </si>
  <si>
    <t>Přesun hmot tonážní pro podlahy z dlaždic v objektech v do 6 m</t>
  </si>
  <si>
    <t>-145545508</t>
  </si>
  <si>
    <t>781</t>
  </si>
  <si>
    <t>Dokončovací práce - obklady</t>
  </si>
  <si>
    <t>781111011</t>
  </si>
  <si>
    <t>Ometení (oprášení) stěny při přípravě podkladu</t>
  </si>
  <si>
    <t>2019529219</t>
  </si>
  <si>
    <t>82,53+19,7</t>
  </si>
  <si>
    <t>781121011</t>
  </si>
  <si>
    <t>Nátěr penetrační na stěnu</t>
  </si>
  <si>
    <t>557595003</t>
  </si>
  <si>
    <t>78147111R</t>
  </si>
  <si>
    <t xml:space="preserve">Montáž obkladů vnitřních keramických </t>
  </si>
  <si>
    <t>642416823</t>
  </si>
  <si>
    <t xml:space="preserve">Obklad vnitřních stěn výška 1,8 a 0,9 m </t>
  </si>
  <si>
    <t>2*(2,7+1)*1,8+2*(2,3+2,7)*1,8+((2*5,4)+5,7)*1,8+(1,3+1,6)*1,8+(10+8,1)*0,9</t>
  </si>
  <si>
    <t>59761155R</t>
  </si>
  <si>
    <t xml:space="preserve">dlaždice keramické </t>
  </si>
  <si>
    <t>-1474716357</t>
  </si>
  <si>
    <t>82,53*1,1 'Přepočtené koeficientem množství</t>
  </si>
  <si>
    <t>781674112</t>
  </si>
  <si>
    <t>Montáž obkladů parapetů š přes 100 do 150 mm z dlaždic keramických lepených flexibilním lepidlem</t>
  </si>
  <si>
    <t>1442070076</t>
  </si>
  <si>
    <t>Obklad parapetů</t>
  </si>
  <si>
    <t>(4*1,2)+(0,6)</t>
  </si>
  <si>
    <t>5976125R</t>
  </si>
  <si>
    <t>obklad parapetů - dodávka</t>
  </si>
  <si>
    <t>540717896</t>
  </si>
  <si>
    <t>(4*1,2*0,15)+(0,6*0,15)</t>
  </si>
  <si>
    <t>0,81*1,1 'Přepočtené koeficientem množství</t>
  </si>
  <si>
    <t>78177411R</t>
  </si>
  <si>
    <t xml:space="preserve">Montáž obkladů vnějších z dlaždic keramických hladkých  lepených lepidlem (sokl)</t>
  </si>
  <si>
    <t>1416686263</t>
  </si>
  <si>
    <t>Vnější ker. obklad do lepidla (sokl)</t>
  </si>
  <si>
    <t>0,5*(11+8,7)*2</t>
  </si>
  <si>
    <t>5976112R</t>
  </si>
  <si>
    <t>dlažba keramická (sokl)</t>
  </si>
  <si>
    <t>-1869891592</t>
  </si>
  <si>
    <t>19,7*1,1 'Přepočtené koeficientem množství</t>
  </si>
  <si>
    <t>998781101</t>
  </si>
  <si>
    <t>Přesun hmot tonážní pro obklady keramické v objektech v do 6 m</t>
  </si>
  <si>
    <t>1321849889</t>
  </si>
  <si>
    <t>784</t>
  </si>
  <si>
    <t>Dokončovací práce - malby a tapety</t>
  </si>
  <si>
    <t>784111001</t>
  </si>
  <si>
    <t>Oprášení (ometení ) podkladu v místnostech v do 3,80 m</t>
  </si>
  <si>
    <t>88308546</t>
  </si>
  <si>
    <t>202,65</t>
  </si>
  <si>
    <t>784181101</t>
  </si>
  <si>
    <t>Základní akrylátová jednonásobná bezbarvá penetrace podkladu v místnostech v do 3,80 m</t>
  </si>
  <si>
    <t>1294701259</t>
  </si>
  <si>
    <t>784312021</t>
  </si>
  <si>
    <t>Dvojnásobné bílé vápenné malby v místnostech v do 3,80 m</t>
  </si>
  <si>
    <t>1013470497</t>
  </si>
  <si>
    <t xml:space="preserve">((10,4+8,1)*2*3,3)+((3,4+2,5)*2*2,3)+(3,4*2,3)+((1+2,7+2,7+2,3+2,8)*2,3)+(1,6+1,3)*2*3,3 </t>
  </si>
  <si>
    <t>SO 02 - Základ pro zásobní nádrž síranu železitého</t>
  </si>
  <si>
    <t>odkaz na výkresy pro SO 02: D.1.9 - SO 02 - Plocha pod nádrž síranu železitého</t>
  </si>
  <si>
    <t>116951201</t>
  </si>
  <si>
    <t>Úprava zemin vápnem nebo směsnými hydraulickými pojivy</t>
  </si>
  <si>
    <t>-1236861972</t>
  </si>
  <si>
    <t>Vápenocementová stabilizace tl. 0,6 m</t>
  </si>
  <si>
    <t>8,41 "m2 "*0,6"m"</t>
  </si>
  <si>
    <t>58530170</t>
  </si>
  <si>
    <t>vápno nehašené CL 90-Q pro úpravu zemin standardní</t>
  </si>
  <si>
    <t>-1094931776</t>
  </si>
  <si>
    <t xml:space="preserve">8,41 "m2 "*0,6"m"*30"kg/m3"/1000 </t>
  </si>
  <si>
    <t>131251100</t>
  </si>
  <si>
    <t>Hloubení jam nezapažených v hornině třídy těžitelnosti I skupiny 3 objem do 20 m3 strojně</t>
  </si>
  <si>
    <t>1703152979</t>
  </si>
  <si>
    <t>8,2 "m3"</t>
  </si>
  <si>
    <t>302468348</t>
  </si>
  <si>
    <t>vodorovné přemístění na mezideponii</t>
  </si>
  <si>
    <t>8,2"m3"</t>
  </si>
  <si>
    <t>2,79"m3"</t>
  </si>
  <si>
    <t>162751117</t>
  </si>
  <si>
    <t>Vodorovné přemístění přes 9 000 do 10000 m výkopku/sypaniny z horniny třídy těžitelnosti I skupiny 1 až 3</t>
  </si>
  <si>
    <t>-455754490</t>
  </si>
  <si>
    <t xml:space="preserve">8,2"m3"   "výkop</t>
  </si>
  <si>
    <t xml:space="preserve">-2,79"m3"    "zpětný zásyp</t>
  </si>
  <si>
    <t>162751119</t>
  </si>
  <si>
    <t>Příplatek k vodorovnému přemístění výkopku/sypaniny z horniny třídy těžitelnosti I skupiny 1 až 3 ZKD 1000 m přes 10000 m</t>
  </si>
  <si>
    <t>-1617900749</t>
  </si>
  <si>
    <t>5,41"m3"*5</t>
  </si>
  <si>
    <t>167151101</t>
  </si>
  <si>
    <t>Nakládání výkopku z hornin třídy těžitelnosti I skupiny 1 až 3 do 100 m3</t>
  </si>
  <si>
    <t>-1104243706</t>
  </si>
  <si>
    <t>171201231</t>
  </si>
  <si>
    <t>Poplatek za uložení zeminy a kamení na recyklační skládce (skládkovné) kód odpadu 17 05 04</t>
  </si>
  <si>
    <t>636958022</t>
  </si>
  <si>
    <t>5,41"m3"*1,8"t/m3"</t>
  </si>
  <si>
    <t>171251201</t>
  </si>
  <si>
    <t>Uložení sypaniny na skládky nebo meziskládky</t>
  </si>
  <si>
    <t>-28737418</t>
  </si>
  <si>
    <t>5,41"m3"</t>
  </si>
  <si>
    <t>535884404</t>
  </si>
  <si>
    <t>2,79 "m3 "</t>
  </si>
  <si>
    <t>-2116866408</t>
  </si>
  <si>
    <t xml:space="preserve">Podsyp štěrkem (16-32 mm), tl. 400 mm  </t>
  </si>
  <si>
    <t>2,9*2,9*0,4</t>
  </si>
  <si>
    <t>-608593888</t>
  </si>
  <si>
    <t>2,4*2,4</t>
  </si>
  <si>
    <t>452321162</t>
  </si>
  <si>
    <t>Podkladní desky ze ŽB se zvýšenými nároky na prostředí tř. C 25/30 otevřený výkop</t>
  </si>
  <si>
    <t>1677897330</t>
  </si>
  <si>
    <t xml:space="preserve">Betonová deska C25/30- XC4, tl. 300 mm </t>
  </si>
  <si>
    <t xml:space="preserve">(2,2*2,2*0,3) </t>
  </si>
  <si>
    <t>452351101</t>
  </si>
  <si>
    <t>Bednění podkladních desek nebo bloků nebo sedlového lože otevřený výkop</t>
  </si>
  <si>
    <t>-2033766523</t>
  </si>
  <si>
    <t>(2,2*0,3*3)</t>
  </si>
  <si>
    <t>452368211</t>
  </si>
  <si>
    <t>Výztuž podkladních desek nebo bloků nebo pražců otevřený výkop ze svařovaných sítí Kari</t>
  </si>
  <si>
    <t>-1367706714</t>
  </si>
  <si>
    <t>Výztuž Kari sítí 6/150/150 mm</t>
  </si>
  <si>
    <t>3kg/m2</t>
  </si>
  <si>
    <t>9,68 "m2"*3"kg/m2 "/1000</t>
  </si>
  <si>
    <t>1602359923</t>
  </si>
  <si>
    <t>SO 03 - Spojovací potrubí a měrný objekt</t>
  </si>
  <si>
    <t xml:space="preserve">odkaz na výkresy pro SO 03: D.1.10 - SO 03 - Měrný objekt D.1.11 - SO 03 - Vzorový příčný řez uložení potrubí D.1.12 - SO 03 - Podélné profily potrubí  D.1.13 - SO 03 - Revizní šachty </t>
  </si>
  <si>
    <t>OST - Ostatní</t>
  </si>
  <si>
    <t>499988271</t>
  </si>
  <si>
    <t>1 l/s po dobu 4 týdnů</t>
  </si>
  <si>
    <t>4*7*24</t>
  </si>
  <si>
    <t>-1519437383</t>
  </si>
  <si>
    <t>4*7</t>
  </si>
  <si>
    <t>131251104</t>
  </si>
  <si>
    <t>Hloubení jam nezapažených v hornině třídy těžitelnosti I skupiny 3 objem do 500 m3 strojně</t>
  </si>
  <si>
    <t>715501126</t>
  </si>
  <si>
    <t>Měrný objekt</t>
  </si>
  <si>
    <t xml:space="preserve">149,06  "m3"</t>
  </si>
  <si>
    <t>132254101</t>
  </si>
  <si>
    <t>Hloubení rýh zapažených š do 800 mm v hornině třídy těžitelnosti I skupiny 3 objem do 20 m3 strojně</t>
  </si>
  <si>
    <t>-1927063104</t>
  </si>
  <si>
    <t>Výkop pažený šíře 600 mm pro vodovodní potrubí, PE100 50x4,6 mm, SDR 11</t>
  </si>
  <si>
    <t>18"m"*0,6"m"*1,1 "m"</t>
  </si>
  <si>
    <t>132254204</t>
  </si>
  <si>
    <t>Hloubení zapažených rýh š do 2000 mm v hornině třídy těžitelnosti I skupiny 3 objem do 500 m3</t>
  </si>
  <si>
    <t>-2142320452</t>
  </si>
  <si>
    <t xml:space="preserve">54,05*1*2,8 </t>
  </si>
  <si>
    <t>133254103</t>
  </si>
  <si>
    <t>Hloubení šachet zapažených v hornině třídy těžitelnosti I skupiny 3 objem do 100 m3</t>
  </si>
  <si>
    <t>-1243373502</t>
  </si>
  <si>
    <t xml:space="preserve">2,3*2,3*2,7*5 </t>
  </si>
  <si>
    <t>151101102</t>
  </si>
  <si>
    <t>Zřízení příložného pažení a rozepření stěn rýh hl přes 2 do 4 m</t>
  </si>
  <si>
    <t>406439094</t>
  </si>
  <si>
    <t xml:space="preserve">2*54,05*2,8   "rýha š=1000 mm</t>
  </si>
  <si>
    <t xml:space="preserve">2*18*1,1   "rýha š=600 mm</t>
  </si>
  <si>
    <t>151101112</t>
  </si>
  <si>
    <t>Odstranění příložného pažení a rozepření stěn rýh hl přes 2 do 4 m</t>
  </si>
  <si>
    <t>-2074368306</t>
  </si>
  <si>
    <t>151101201</t>
  </si>
  <si>
    <t>Zřízení příložného pažení stěn výkopu hl do 4 m</t>
  </si>
  <si>
    <t>1696964508</t>
  </si>
  <si>
    <t>2,3*4*1,3*5</t>
  </si>
  <si>
    <t>151101211</t>
  </si>
  <si>
    <t>Odstranění příložného pažení stěn hl do 4 m</t>
  </si>
  <si>
    <t>1325611924</t>
  </si>
  <si>
    <t>151101301</t>
  </si>
  <si>
    <t>Zřízení rozepření stěn při pažení příložném hl do 4 m</t>
  </si>
  <si>
    <t>1108403936</t>
  </si>
  <si>
    <t>Výkop pažený</t>
  </si>
  <si>
    <t>71,415</t>
  </si>
  <si>
    <t>151101311</t>
  </si>
  <si>
    <t>Odstranění rozepření stěn při pažení příložném hl do 4 m</t>
  </si>
  <si>
    <t>333080177</t>
  </si>
  <si>
    <t>1007612130</t>
  </si>
  <si>
    <t>(151,34+71,415+11,88+149,06)"m3"</t>
  </si>
  <si>
    <t>283,87"m3"</t>
  </si>
  <si>
    <t>696377299</t>
  </si>
  <si>
    <t xml:space="preserve">(151,34+71,415+11,88+149,06)"m3"   "výkop</t>
  </si>
  <si>
    <t xml:space="preserve">-283,87"m3"    "zpětný zásyp</t>
  </si>
  <si>
    <t>2124598357</t>
  </si>
  <si>
    <t>99,825"m3"*5</t>
  </si>
  <si>
    <t>-1492058515</t>
  </si>
  <si>
    <t>-357372071</t>
  </si>
  <si>
    <t>99,825"m3"*1,8"t/m3"</t>
  </si>
  <si>
    <t>-965295334</t>
  </si>
  <si>
    <t>99,825"m3"</t>
  </si>
  <si>
    <t>1232082666</t>
  </si>
  <si>
    <t>Zásyp potrubí výkopkem, gravitační kanalizace</t>
  </si>
  <si>
    <t xml:space="preserve">151,34-5,5-14,95-32,43 </t>
  </si>
  <si>
    <t>Zásyp jámy (šachty) výkopkem</t>
  </si>
  <si>
    <t xml:space="preserve">71,42-(1,4*1,4*2,7)*5 </t>
  </si>
  <si>
    <t xml:space="preserve">Zásyp potrubí výkopkem, vodovodní potrubí, </t>
  </si>
  <si>
    <t xml:space="preserve">11,88-1,62-3,24 </t>
  </si>
  <si>
    <t>Zásyp výkopkem, měrný objekt</t>
  </si>
  <si>
    <t>133,43"m3"</t>
  </si>
  <si>
    <t>175151101</t>
  </si>
  <si>
    <t>Obsypání potrubí strojně sypaninou bez prohození, uloženou do 3 m</t>
  </si>
  <si>
    <t>-1774122765</t>
  </si>
  <si>
    <t>Obsyp potrubí štěrkopískem</t>
  </si>
  <si>
    <t>gravitační kanalizace</t>
  </si>
  <si>
    <t>0,6*1*54,05</t>
  </si>
  <si>
    <t>vodovodní potrubí</t>
  </si>
  <si>
    <t>0,6*0,3*18</t>
  </si>
  <si>
    <t>58337331</t>
  </si>
  <si>
    <t>štěrkopísek frakce 0/22</t>
  </si>
  <si>
    <t>-87673433</t>
  </si>
  <si>
    <t>35,67*2 'Přepočtené koeficientem množství</t>
  </si>
  <si>
    <t>1083274512</t>
  </si>
  <si>
    <t>(3,4+0,5)*(1,6+0,5)*0,4</t>
  </si>
  <si>
    <t>380311643</t>
  </si>
  <si>
    <t>Kompletní konstrukce ČOV, nádrží, vodojemů nebo kanálů z betonu prostého tř. C 16/20 tl přes 300 mm</t>
  </si>
  <si>
    <t>-1127240176</t>
  </si>
  <si>
    <t>2,8*1,0*0,4</t>
  </si>
  <si>
    <t>380326132</t>
  </si>
  <si>
    <t>Kompletní konstrukce ČOV, nádrží ze ŽB se zvýšenými nároky na prostředí tř. C 30/37 tl přes 150 do 300 mm</t>
  </si>
  <si>
    <t>-1819435979</t>
  </si>
  <si>
    <t>Železobeton C 30/37-XC4, XA2, XF2</t>
  </si>
  <si>
    <t>(3,4*1,6*0,3)</t>
  </si>
  <si>
    <t>Stěny</t>
  </si>
  <si>
    <t>(3,4+1,6)*2*0,3*2,15</t>
  </si>
  <si>
    <t>380356231</t>
  </si>
  <si>
    <t>Bednění kompletních konstrukcí ČOV, nádrží nebo vodojemů neomítaných ploch rovinných zřízení</t>
  </si>
  <si>
    <t>1258778017</t>
  </si>
  <si>
    <t>(3,4+1,6)*0,3</t>
  </si>
  <si>
    <t xml:space="preserve">2*(3,4+1,6)*2,15*2 </t>
  </si>
  <si>
    <t>380356232</t>
  </si>
  <si>
    <t>Bednění kompletních konstrukcí ČOV, nádrží nebo vodojemů neomítaných ploch rovinných odstranění</t>
  </si>
  <si>
    <t>-996183838</t>
  </si>
  <si>
    <t>380361011</t>
  </si>
  <si>
    <t>Výztuž kompletních konstrukcí ČOV, nádrží nebo vodojemů ze svařovaných sítí KARI</t>
  </si>
  <si>
    <t>-593854899</t>
  </si>
  <si>
    <t>Výztuž Kari síť 8x100x100 mm při obou površích</t>
  </si>
  <si>
    <t>2*(3,4+1,6)*2,45*2+2*3,4*1,6 = 59,88 m2</t>
  </si>
  <si>
    <t>59,88"m3"*7,9"kg/m3"/1000</t>
  </si>
  <si>
    <t>1480639440</t>
  </si>
  <si>
    <t>(3,4+0,2)*(1,6+0,2)*0,1</t>
  </si>
  <si>
    <t>451573111</t>
  </si>
  <si>
    <t>Lože pod potrubí otevřený výkop ze štěrkopísku</t>
  </si>
  <si>
    <t>752890265</t>
  </si>
  <si>
    <t>Štěrkopískový podsyp tl. 100 mm</t>
  </si>
  <si>
    <t>54,05*1*0,1</t>
  </si>
  <si>
    <t>2,3*2,3*0,1*5</t>
  </si>
  <si>
    <t>Hutněné pískové lože</t>
  </si>
  <si>
    <t xml:space="preserve">0,1*1*54,05  </t>
  </si>
  <si>
    <t xml:space="preserve">0,15*0,6*18   </t>
  </si>
  <si>
    <t>452112112</t>
  </si>
  <si>
    <t>Osazení betonových prstenců nebo rámů v do 100 mm pod poklopy a mříže</t>
  </si>
  <si>
    <t>-343504934</t>
  </si>
  <si>
    <t>příloha D.1.13</t>
  </si>
  <si>
    <t xml:space="preserve">1"ks"    "šachta S1</t>
  </si>
  <si>
    <t xml:space="preserve">1"ks"    "šachta S2</t>
  </si>
  <si>
    <t xml:space="preserve">3"ks"    "šachta S3</t>
  </si>
  <si>
    <t xml:space="preserve">3"ks"    "šachta S4</t>
  </si>
  <si>
    <t>59224176</t>
  </si>
  <si>
    <t>prstenec šachtový vyrovnávací betonový 625x120x80mm</t>
  </si>
  <si>
    <t>1876531636</t>
  </si>
  <si>
    <t>871181141</t>
  </si>
  <si>
    <t>Montáž potrubí z PE100 SDR 11 otevřený výkop svařovaných na tupo D 50 x 4,6 mm</t>
  </si>
  <si>
    <t>-26786783</t>
  </si>
  <si>
    <t>Vodovod od studně</t>
  </si>
  <si>
    <t>18"m"</t>
  </si>
  <si>
    <t>28613172</t>
  </si>
  <si>
    <t>trubka vodovodní PE100 SDR11 se signalizační vrstvou 50x4,6mm</t>
  </si>
  <si>
    <t>-2078422459</t>
  </si>
  <si>
    <t>18*1,015 'Přepočtené koeficientem množství</t>
  </si>
  <si>
    <t>871360320</t>
  </si>
  <si>
    <t>Montáž kanalizačního potrubí hladkého plnostěnného SN 12 z polypropylenu DN 250</t>
  </si>
  <si>
    <t>568595389</t>
  </si>
  <si>
    <t>55"m"</t>
  </si>
  <si>
    <t>28617027</t>
  </si>
  <si>
    <t>trubka kanalizační PP plnostěnná třívrstvá DN 250x1000mm SN12</t>
  </si>
  <si>
    <t>1402507153</t>
  </si>
  <si>
    <t>55*1,015 'Přepočtené koeficientem množství</t>
  </si>
  <si>
    <t>892241111</t>
  </si>
  <si>
    <t>Tlaková zkouška vodou potrubí DN do 80</t>
  </si>
  <si>
    <t>-744221667</t>
  </si>
  <si>
    <t>892372111</t>
  </si>
  <si>
    <t>Zabezpečení konců potrubí DN do 300 při tlakových zkouškách vodou</t>
  </si>
  <si>
    <t>1856056409</t>
  </si>
  <si>
    <t>892381111</t>
  </si>
  <si>
    <t>Tlaková zkouška vodou potrubí DN 250, DN 300 nebo 350</t>
  </si>
  <si>
    <t>635353486</t>
  </si>
  <si>
    <t>894411311</t>
  </si>
  <si>
    <t>Osazení betonových nebo železobetonových dílců pro šachty skruží rovných</t>
  </si>
  <si>
    <t>310534006</t>
  </si>
  <si>
    <t>skruž 1000/1000/120</t>
  </si>
  <si>
    <t xml:space="preserve">1"ks"    "šachta S3</t>
  </si>
  <si>
    <t xml:space="preserve">1"ks"    "šachta S5</t>
  </si>
  <si>
    <t>skruž 1000/250/120</t>
  </si>
  <si>
    <t xml:space="preserve">2"ks"    "šachta S2</t>
  </si>
  <si>
    <t xml:space="preserve">3"ks"    "šachta S5</t>
  </si>
  <si>
    <t>59224066</t>
  </si>
  <si>
    <t>skruž betonová DN 1000x250 PS, 100x25x12cm</t>
  </si>
  <si>
    <t>-1371340344</t>
  </si>
  <si>
    <t>59224070</t>
  </si>
  <si>
    <t>skruž betonová DN 1000x1000 PS, 100x100x12cm</t>
  </si>
  <si>
    <t>1320852765</t>
  </si>
  <si>
    <t>562R</t>
  </si>
  <si>
    <t>těsnění pro DN 1000 Q.1</t>
  </si>
  <si>
    <t>-153639285</t>
  </si>
  <si>
    <t>894412411</t>
  </si>
  <si>
    <t>Osazení betonových nebo železobetonových dílců pro šachty skruží přechodových</t>
  </si>
  <si>
    <t>-1519836846</t>
  </si>
  <si>
    <t xml:space="preserve">přechodová skruž  600/1000x625/120</t>
  </si>
  <si>
    <t xml:space="preserve">1"ks"    "šachta S4</t>
  </si>
  <si>
    <t>5922405R</t>
  </si>
  <si>
    <t>kónus pro kanalizační šachty s kapsovým stupadlem 600/1000x625/120</t>
  </si>
  <si>
    <t>-963525309</t>
  </si>
  <si>
    <t>894414111</t>
  </si>
  <si>
    <t>Osazení betonových nebo železobetonových dílců pro šachty skruží základových (dno)</t>
  </si>
  <si>
    <t>-1290957523</t>
  </si>
  <si>
    <t xml:space="preserve">5"ks"  "šachta S1-S5</t>
  </si>
  <si>
    <t>5922400R</t>
  </si>
  <si>
    <t xml:space="preserve">dno betonové šachtové kulaté DN 1000,  tl.15 cm</t>
  </si>
  <si>
    <t>-325479311</t>
  </si>
  <si>
    <t>899104112</t>
  </si>
  <si>
    <t>Osazení poklopů litinových, ocelových nebo železobetonových včetně rámů pro třídu zatížení D400, E600</t>
  </si>
  <si>
    <t>-345241801</t>
  </si>
  <si>
    <t>5524140R</t>
  </si>
  <si>
    <t>poklop šachtový s rámem DN 600 třída D400</t>
  </si>
  <si>
    <t>-1596356357</t>
  </si>
  <si>
    <t>89991000R</t>
  </si>
  <si>
    <t>Ocelové chráničky nerez DN 80 vč. kolena (1ks) 90st</t>
  </si>
  <si>
    <t>-1826797597</t>
  </si>
  <si>
    <t>1899433539</t>
  </si>
  <si>
    <t>7"m3"</t>
  </si>
  <si>
    <t>1410878817</t>
  </si>
  <si>
    <t>82051451</t>
  </si>
  <si>
    <t>3"m"*1</t>
  </si>
  <si>
    <t>1897269536</t>
  </si>
  <si>
    <t>2,4"m"</t>
  </si>
  <si>
    <t>-714926153</t>
  </si>
  <si>
    <t xml:space="preserve">(3,2+1,2)*2+2,9*2 </t>
  </si>
  <si>
    <t>953961211</t>
  </si>
  <si>
    <t>Kotvy chemickou patronou M 8 hl 80 mm do betonu, ŽB nebo kamene s vyvrtáním otvoru</t>
  </si>
  <si>
    <t>-2055023523</t>
  </si>
  <si>
    <t>chemické kotvy do betonové skruže M8/70 mm</t>
  </si>
  <si>
    <t>95396511R</t>
  </si>
  <si>
    <t>Kotevní šroub pro chemické kotvy M 8 dl 70 mm</t>
  </si>
  <si>
    <t>179199574</t>
  </si>
  <si>
    <t>-1927451560</t>
  </si>
  <si>
    <t>-2118840395</t>
  </si>
  <si>
    <t xml:space="preserve">0,096"t"      "jádrové vrty</t>
  </si>
  <si>
    <t>1605794845</t>
  </si>
  <si>
    <t>0,096*14 'Přepočtené koeficientem množství</t>
  </si>
  <si>
    <t>1333956644</t>
  </si>
  <si>
    <t>998276101</t>
  </si>
  <si>
    <t>Přesun hmot pro trubní vedení z trub z plastických hmot otevřený výkop</t>
  </si>
  <si>
    <t>-1132077249</t>
  </si>
  <si>
    <t>711412001</t>
  </si>
  <si>
    <t>Provedení izolace proti tlakové vodě svislé za studena nátěrem penetračním</t>
  </si>
  <si>
    <t>-406216438</t>
  </si>
  <si>
    <t>Izolace proti vodě - šachta, 1x</t>
  </si>
  <si>
    <t>dno</t>
  </si>
  <si>
    <t>5"ks"*2*3,14*0,65*0,7</t>
  </si>
  <si>
    <t>skruže</t>
  </si>
  <si>
    <t xml:space="preserve">3"ks"*2*3,14*0,5*1   </t>
  </si>
  <si>
    <t xml:space="preserve">9"ks"*2*3,14*0,5*0,25   </t>
  </si>
  <si>
    <t xml:space="preserve">4"ks"*2*3,14*0,41*0,6   </t>
  </si>
  <si>
    <t>prstenec</t>
  </si>
  <si>
    <t>8"ks"*2*3,14*0,3125*0,08</t>
  </si>
  <si>
    <t>11163150</t>
  </si>
  <si>
    <t>lak penetrační asfaltový</t>
  </si>
  <si>
    <t>-680796286</t>
  </si>
  <si>
    <t>38,208*0,00034 'Přepočtené koeficientem množství</t>
  </si>
  <si>
    <t>711412002</t>
  </si>
  <si>
    <t>Provedení izolace proti tlakové vodě svislé za studena lakem asfaltovým</t>
  </si>
  <si>
    <t>1300718156</t>
  </si>
  <si>
    <t>Izolace proti vodě - šachta, 2x</t>
  </si>
  <si>
    <t>38,208*2</t>
  </si>
  <si>
    <t>11163152</t>
  </si>
  <si>
    <t>lak hydroizolační asfaltový</t>
  </si>
  <si>
    <t>2106538950</t>
  </si>
  <si>
    <t>76,416*0,00041 'Přepočtené koeficientem množství</t>
  </si>
  <si>
    <t>998711101</t>
  </si>
  <si>
    <t>Přesun hmot tonážní pro izolace proti vodě, vlhkosti a plynům v objektech v do 6 m</t>
  </si>
  <si>
    <t>770473819</t>
  </si>
  <si>
    <t>767161R</t>
  </si>
  <si>
    <t>Montáž zábradlí rovného nerezového – z trubek 44,5x3,2 mm, hmotnost zábradlí do 20kg/m + okopový plech - dodávka, výroba a montáž</t>
  </si>
  <si>
    <t>1536146846</t>
  </si>
  <si>
    <t>příloha D.1.10</t>
  </si>
  <si>
    <t>126,57</t>
  </si>
  <si>
    <t>767590110</t>
  </si>
  <si>
    <t>Montáž podlahového roštu svařovaného</t>
  </si>
  <si>
    <t>-2036192968</t>
  </si>
  <si>
    <t>POROROŠT - ocelový, svařovaný</t>
  </si>
  <si>
    <t>1,21"m2"*26"kg/m2"</t>
  </si>
  <si>
    <t>5534706R</t>
  </si>
  <si>
    <t>rošt podlahový svařovaný žárově zinkovaný - kruhový DN 1240 mm</t>
  </si>
  <si>
    <t>720074397</t>
  </si>
  <si>
    <t>1,21"m2"</t>
  </si>
  <si>
    <t>Montáž a dodávka atypických zámečnických konstrukcí, ocel žárově pozinkovaná - pásovina 150x3 mm</t>
  </si>
  <si>
    <t>-321415493</t>
  </si>
  <si>
    <t>Pásková ocel h=150 mm, tl.3 mm, pozinkovaná</t>
  </si>
  <si>
    <t>3,9"m"*3,78"kg/m"</t>
  </si>
  <si>
    <t>998767201</t>
  </si>
  <si>
    <t>Přesun hmot procentní pro zámečnické konstrukce v objektech v do 6 m</t>
  </si>
  <si>
    <t>%</t>
  </si>
  <si>
    <t>-1690659403</t>
  </si>
  <si>
    <t>OST</t>
  </si>
  <si>
    <t>Pol200</t>
  </si>
  <si>
    <t>Parshalluv žlab včetně osazení</t>
  </si>
  <si>
    <t>262144</t>
  </si>
  <si>
    <t>-1756122542</t>
  </si>
  <si>
    <t>SO 04 - Zpevněné plochy</t>
  </si>
  <si>
    <t>odkaz na výkresy pro SO 04: D.1.14 - SO 04,09 – Zpevněné plochy, oplocení – situace D.1.15 - SO 04 - Zpevněné plochy, vzorové řezy</t>
  </si>
  <si>
    <t xml:space="preserve">    5 - Komunikace pozemní</t>
  </si>
  <si>
    <t>1441647693</t>
  </si>
  <si>
    <t xml:space="preserve">Vápenocementová stabilizace tl. 0,6 m, plocha 8,41 m2   </t>
  </si>
  <si>
    <t>(280+24)"m2 "*0,6"m"</t>
  </si>
  <si>
    <t>-1734510984</t>
  </si>
  <si>
    <t xml:space="preserve">(280+24)"m2 "*0,6"m"*30"kg/m3"/1000 </t>
  </si>
  <si>
    <t>122251101</t>
  </si>
  <si>
    <t>Odkopávky a prokopávky nezapažené v hornině třídy těžitelnosti I skupiny 3 objem do 20 m3 strojně</t>
  </si>
  <si>
    <t>98887035</t>
  </si>
  <si>
    <t>Výkop pod chodníky</t>
  </si>
  <si>
    <t xml:space="preserve">(24*0,21) </t>
  </si>
  <si>
    <t>Výkop pod komunikací</t>
  </si>
  <si>
    <t xml:space="preserve">280*0,55 </t>
  </si>
  <si>
    <t>Vsakovací jáma</t>
  </si>
  <si>
    <t>0,5*1*2</t>
  </si>
  <si>
    <t>-430102332</t>
  </si>
  <si>
    <t xml:space="preserve">159,04"m3"   "výkop</t>
  </si>
  <si>
    <t>1540991599</t>
  </si>
  <si>
    <t>159,04"m3"*5</t>
  </si>
  <si>
    <t>125551453</t>
  </si>
  <si>
    <t>159,04"m3"*1,8"t/m3"</t>
  </si>
  <si>
    <t>-2042252788</t>
  </si>
  <si>
    <t>159,04"m3"</t>
  </si>
  <si>
    <t>-1675590267</t>
  </si>
  <si>
    <t>5834395R</t>
  </si>
  <si>
    <t>štěrk</t>
  </si>
  <si>
    <t>-867919055</t>
  </si>
  <si>
    <t>1*2 'Přepočtené koeficientem množství</t>
  </si>
  <si>
    <t>181951112</t>
  </si>
  <si>
    <t>Úprava pláně v hornině třídy těžitelnosti I skupiny 1 až 3 se zhutněním strojně</t>
  </si>
  <si>
    <t>460699330</t>
  </si>
  <si>
    <t>(280+24)"m2"</t>
  </si>
  <si>
    <t>Komunikace pozemní</t>
  </si>
  <si>
    <t>564241111</t>
  </si>
  <si>
    <t>Podklad nebo podsyp ze štěrkopísku ŠP plochy přes 100 m2 tl 120 mm</t>
  </si>
  <si>
    <t>940035415</t>
  </si>
  <si>
    <t>Zámková dlažba</t>
  </si>
  <si>
    <t>20"m2"</t>
  </si>
  <si>
    <t>564762111</t>
  </si>
  <si>
    <t>Podklad z vibrovaného štěrku VŠ tl 200 mm</t>
  </si>
  <si>
    <t>692401655</t>
  </si>
  <si>
    <t>Vibrovaný štěrk 32-63 mm, tl. 200 mm</t>
  </si>
  <si>
    <t>280"m2"</t>
  </si>
  <si>
    <t>564861111</t>
  </si>
  <si>
    <t>Podklad ze štěrkodrtě ŠD plochy přes 100 m2 tl 200 mm</t>
  </si>
  <si>
    <t>310811399</t>
  </si>
  <si>
    <t>565175102</t>
  </si>
  <si>
    <t>Asfaltový beton vrstva podkladní ACP 16 (obalované kamenivo OKS) tl 110 mm š do 1,5 m</t>
  </si>
  <si>
    <t>-1045079695</t>
  </si>
  <si>
    <t>268"m2"</t>
  </si>
  <si>
    <t>577134211</t>
  </si>
  <si>
    <t>Asfaltový beton vrstva obrusná ACO 11 (ABS) tř. II tl 40 mm š do 3 m z nemodifikovaného asfaltu</t>
  </si>
  <si>
    <t>-667442042</t>
  </si>
  <si>
    <t>596211110</t>
  </si>
  <si>
    <t>Kladení zámkové dlažby komunikací pro pěší ručně tl 60 mm skupiny A pl do 50 m2</t>
  </si>
  <si>
    <t>2067298888</t>
  </si>
  <si>
    <t>59245015</t>
  </si>
  <si>
    <t>dlažba zámková tvaru I 200x165x60mm přírodní</t>
  </si>
  <si>
    <t>1982653315</t>
  </si>
  <si>
    <t>20*1,03 'Přepočtené koeficientem množství</t>
  </si>
  <si>
    <t>916331112</t>
  </si>
  <si>
    <t>Osazení zahradního obrubníku betonového do lože z betonu s boční opěrou</t>
  </si>
  <si>
    <t>-1285421773</t>
  </si>
  <si>
    <t>Zahradní obrubník 50/200/750</t>
  </si>
  <si>
    <t>37"m"</t>
  </si>
  <si>
    <t>Betonový obrubník ABO 5-20 (50x5x25 cm)</t>
  </si>
  <si>
    <t>52"m"</t>
  </si>
  <si>
    <t>59217003</t>
  </si>
  <si>
    <t>obrubník betonový zahradní 500x50x250mm</t>
  </si>
  <si>
    <t>-959833056</t>
  </si>
  <si>
    <t>52*1,03 'Přepočtené koeficientem množství</t>
  </si>
  <si>
    <t>5921701R</t>
  </si>
  <si>
    <t>obrubník betonový zahradní 750x50x200mm</t>
  </si>
  <si>
    <t>-1645417851</t>
  </si>
  <si>
    <t>935112211</t>
  </si>
  <si>
    <t>Osazení příkopového žlabu do betonu tl 100 mm z betonových tvárnic š 800 mm</t>
  </si>
  <si>
    <t>447182074</t>
  </si>
  <si>
    <t>15,5 "m"</t>
  </si>
  <si>
    <t>5922705R</t>
  </si>
  <si>
    <t>žlabovka příkopová betonová š=590 mm</t>
  </si>
  <si>
    <t>-1652841044</t>
  </si>
  <si>
    <t>15,5*1,03 'Přepočtené koeficientem množství</t>
  </si>
  <si>
    <t>998223011</t>
  </si>
  <si>
    <t>Přesun hmot pro pozemní komunikace s krytem dlážděným</t>
  </si>
  <si>
    <t>1120133850</t>
  </si>
  <si>
    <t>16,044+1,784+2,328+5,52</t>
  </si>
  <si>
    <t>998225111</t>
  </si>
  <si>
    <t>Přesun hmot pro pozemní komunikace s krytem z kamene, monolitickým betonovým nebo živičným</t>
  </si>
  <si>
    <t>1554281857</t>
  </si>
  <si>
    <t>297,955-25,676</t>
  </si>
  <si>
    <t>SO 05 - Terénní úpravy a zeleň</t>
  </si>
  <si>
    <t>odkaz na výkresy pro SO 05: D.1.16 - SO 05 - Řezy terénem</t>
  </si>
  <si>
    <t>699038959</t>
  </si>
  <si>
    <t>vodorovné přemístění ornice z mezideponie</t>
  </si>
  <si>
    <t>311 "m2"*0,15"m"</t>
  </si>
  <si>
    <t>437 "m2"*0,15"m"</t>
  </si>
  <si>
    <t>vodorovné přemístění výkopku z mezideponie</t>
  </si>
  <si>
    <t xml:space="preserve">524,16 "m3"   "z výkopu SO 01 </t>
  </si>
  <si>
    <t>-1468647925</t>
  </si>
  <si>
    <t>dovoz z deponie</t>
  </si>
  <si>
    <t>1200-524,16</t>
  </si>
  <si>
    <t>1267656282</t>
  </si>
  <si>
    <t>675,84"m3"*5</t>
  </si>
  <si>
    <t>-183469492</t>
  </si>
  <si>
    <t>naložení ornice na mezideponii</t>
  </si>
  <si>
    <t>naložení výkopku na mezideponii</t>
  </si>
  <si>
    <t>171151103</t>
  </si>
  <si>
    <t>Uložení sypaniny z hornin soudržných do násypů zhutněných strojně</t>
  </si>
  <si>
    <t>2037729454</t>
  </si>
  <si>
    <t>1036410R</t>
  </si>
  <si>
    <t>zemina - nákup vč. naložení</t>
  </si>
  <si>
    <t>-1092761425</t>
  </si>
  <si>
    <t>675,84"m3"</t>
  </si>
  <si>
    <t>181351103</t>
  </si>
  <si>
    <t>Rozprostření ornice tl vrstvy do 200 mm pl přes 100 do 500 m2 v rovině nebo ve svahu do 1:5 strojně</t>
  </si>
  <si>
    <t>883814158</t>
  </si>
  <si>
    <t>Rozprostření ornice tl. 150 mm</t>
  </si>
  <si>
    <t>311 "m2"</t>
  </si>
  <si>
    <t>181411121</t>
  </si>
  <si>
    <t>Založení lučního trávníku výsevem pl do 1000 m2 v rovině a ve svahu do 1:5</t>
  </si>
  <si>
    <t>1190979784</t>
  </si>
  <si>
    <t>00572100</t>
  </si>
  <si>
    <t>osivo jetelotráva intenzivní víceletá</t>
  </si>
  <si>
    <t>317437739</t>
  </si>
  <si>
    <t>311*0,02 'Přepočtené koeficientem množství</t>
  </si>
  <si>
    <t>181411122</t>
  </si>
  <si>
    <t>Založení lučního trávníku výsevem pl do 1000 m2 ve svahu přes 1:5 do 1:2</t>
  </si>
  <si>
    <t>-1000562842</t>
  </si>
  <si>
    <t>437 "m2"</t>
  </si>
  <si>
    <t>-1169260346</t>
  </si>
  <si>
    <t>437*0,02 'Přepočtené koeficientem množství</t>
  </si>
  <si>
    <t>1683034426</t>
  </si>
  <si>
    <t>182251101</t>
  </si>
  <si>
    <t>Svahování násypů strojně</t>
  </si>
  <si>
    <t>-1135571817</t>
  </si>
  <si>
    <t>182351123</t>
  </si>
  <si>
    <t>Rozprostření ornice pl přes 100 do 500 m2 ve svahu přes 1:5 tl vrstvy do 200 mm strojně</t>
  </si>
  <si>
    <t>-1946051347</t>
  </si>
  <si>
    <t>183101313</t>
  </si>
  <si>
    <t>Jamky pro výsadbu s výměnou 100 % půdy zeminy skupiny 1 až 4 obj přes 0,02 do 0,05 m3 v rovině a svahu do 1:5</t>
  </si>
  <si>
    <t>-1525230524</t>
  </si>
  <si>
    <t>10371500</t>
  </si>
  <si>
    <t>substrát pro trávníky VL</t>
  </si>
  <si>
    <t>1301232252</t>
  </si>
  <si>
    <t>9*0,05 'Přepočtené koeficientem množství</t>
  </si>
  <si>
    <t>184102111</t>
  </si>
  <si>
    <t>Výsadba dřeviny s balem D přes 0,1 do 0,2 m do jamky se zalitím v rovině a svahu do 1:5</t>
  </si>
  <si>
    <t>1335727268</t>
  </si>
  <si>
    <t>0265000R1</t>
  </si>
  <si>
    <t>keře zakrslá (borovice, borovice lesní, jeřáb, dřišťál a ptačí zob)</t>
  </si>
  <si>
    <t>1582445106</t>
  </si>
  <si>
    <t>0265000R2</t>
  </si>
  <si>
    <t>keře (jeřáb, dřišťál a ptačí zob)</t>
  </si>
  <si>
    <t>-986769949</t>
  </si>
  <si>
    <t>184808324</t>
  </si>
  <si>
    <t>Hnojení ostatních dřevin strojenými hnojivy 0,5 kg k jedné sazenici</t>
  </si>
  <si>
    <t>2065751751</t>
  </si>
  <si>
    <t>185804311</t>
  </si>
  <si>
    <t>Zalití rostlin vodou plocha do 20 m2</t>
  </si>
  <si>
    <t>-236361926</t>
  </si>
  <si>
    <t>zalití po výsadbě</t>
  </si>
  <si>
    <t xml:space="preserve">9"ks"*0,05  "keře</t>
  </si>
  <si>
    <t>998231311</t>
  </si>
  <si>
    <t>Přesun hmot pro sadovnické a krajinářské úpravy vodorovně do 5000 m</t>
  </si>
  <si>
    <t>272560361</t>
  </si>
  <si>
    <t>SO 06 - Studna</t>
  </si>
  <si>
    <t>odkaz na výkresy pro SO 06: D.1.17 - SO 06 - Studna</t>
  </si>
  <si>
    <t>M - Práce a dodávky M</t>
  </si>
  <si>
    <t xml:space="preserve">    23-M - Montáže potrubí</t>
  </si>
  <si>
    <t>-2063247202</t>
  </si>
  <si>
    <t>příloha D.1.17</t>
  </si>
  <si>
    <t>3,14*1,12*1,12*2,25</t>
  </si>
  <si>
    <t>414497663</t>
  </si>
  <si>
    <t xml:space="preserve">8,862"m3"   "výkop</t>
  </si>
  <si>
    <t>1946534927</t>
  </si>
  <si>
    <t>8,862"m3"*5</t>
  </si>
  <si>
    <t>959376594</t>
  </si>
  <si>
    <t>8,862"m3"*1,8"t/m3"</t>
  </si>
  <si>
    <t>-453333191</t>
  </si>
  <si>
    <t>8,862"m3"</t>
  </si>
  <si>
    <t>1022260332</t>
  </si>
  <si>
    <t>pod dlažbu</t>
  </si>
  <si>
    <t>7,03</t>
  </si>
  <si>
    <t>224511112</t>
  </si>
  <si>
    <t>Vrty maloprofilové D přes 195 do 245 mm úklon do 45° hl 0 až 25 m hornina I a II</t>
  </si>
  <si>
    <t>-1773095038</t>
  </si>
  <si>
    <t>vrt DN 200 mm do hloubky 10 m</t>
  </si>
  <si>
    <t xml:space="preserve">6,1 "m"   " třída těžitelnosti I.</t>
  </si>
  <si>
    <t>224511114</t>
  </si>
  <si>
    <t>Vrty maloprofilové D přes 195 do 245 mm úklon do 45° hl 0 až 25 m hornina III a IV</t>
  </si>
  <si>
    <t>1326777293</t>
  </si>
  <si>
    <t xml:space="preserve">2 "m"   "třída těžitelnosti III.</t>
  </si>
  <si>
    <t>242111113</t>
  </si>
  <si>
    <t>Osazení pláště kopané studny z betonových skruží celokruhových DN 1 m</t>
  </si>
  <si>
    <t>1254386001</t>
  </si>
  <si>
    <t>2"m"</t>
  </si>
  <si>
    <t>59224067</t>
  </si>
  <si>
    <t>skruž betonová DN 1000x500, 100x50x12cm</t>
  </si>
  <si>
    <t>-300838571</t>
  </si>
  <si>
    <t>242791111</t>
  </si>
  <si>
    <t>Zapuštění zárubnice z plastických hmot hl do 50 m DN do 200</t>
  </si>
  <si>
    <t>1692706304</t>
  </si>
  <si>
    <t>Zárubnice plná DN 200 mm</t>
  </si>
  <si>
    <t>4,5 "m"</t>
  </si>
  <si>
    <t>Zárubnice děrovaná DN 160 mm</t>
  </si>
  <si>
    <t>5,75 "m"</t>
  </si>
  <si>
    <t>2861000R</t>
  </si>
  <si>
    <t>zárubnice PEHD děrovaná DN 160 mm</t>
  </si>
  <si>
    <t>1968771566</t>
  </si>
  <si>
    <t>2861001R</t>
  </si>
  <si>
    <t>zárubnice PEHD plná DN 200 mm</t>
  </si>
  <si>
    <t>438965730</t>
  </si>
  <si>
    <t>24511000R</t>
  </si>
  <si>
    <t xml:space="preserve">Osazení krycí desky </t>
  </si>
  <si>
    <t>453004035</t>
  </si>
  <si>
    <t>1,06"t"</t>
  </si>
  <si>
    <t>5922408R</t>
  </si>
  <si>
    <t>zákrytová želbet. deska, průměr 1350 mm, tl. 150 mm	</t>
  </si>
  <si>
    <t>-1149481337</t>
  </si>
  <si>
    <t>247681114</t>
  </si>
  <si>
    <t>Těsnění studny z jílu se zhutněním</t>
  </si>
  <si>
    <t>-399060879</t>
  </si>
  <si>
    <t>Jílové těsnění</t>
  </si>
  <si>
    <t>((3,14*(1,12)^2)-(3,14*(0,62)^2))*1,3+3,14*(0,62)^2*0,5</t>
  </si>
  <si>
    <t>58125110</t>
  </si>
  <si>
    <t>jíl surový kusový</t>
  </si>
  <si>
    <t>1607032540</t>
  </si>
  <si>
    <t>4,155*1,9 'Přepočtené koeficientem množství</t>
  </si>
  <si>
    <t>451317777</t>
  </si>
  <si>
    <t>Podklad nebo lože pod dlažbu vodorovný nebo do sklonu 1:5 z betonu prostého tl přes 50 do 100 mm</t>
  </si>
  <si>
    <t>-659508796</t>
  </si>
  <si>
    <t>podkladní vrstva pod dlažbu z bet. tvárnic</t>
  </si>
  <si>
    <t>(3,14*(1,62)^2)- (3,14*(0,62)^2)</t>
  </si>
  <si>
    <t>452311141</t>
  </si>
  <si>
    <t>Podkladní desky z betonu prostého bez zvýšených nároků na prostředí tř. C 16/20 otevřený výkop</t>
  </si>
  <si>
    <t>1370892951</t>
  </si>
  <si>
    <t>podkladní deska tl. 250 mm</t>
  </si>
  <si>
    <t>3,14*(1,12)^2*0,25 + ((3,14*(1,62)^2)- (3,14*(0,62)^2))*0,1</t>
  </si>
  <si>
    <t>-1773754063</t>
  </si>
  <si>
    <t xml:space="preserve">Kari síť  150x150x6 mm</t>
  </si>
  <si>
    <t>2x3,94=7,88 m2</t>
  </si>
  <si>
    <t>7,88*3"kg/m2"/1000</t>
  </si>
  <si>
    <t>977151113</t>
  </si>
  <si>
    <t>Jádrové vrty diamantovými korunkami do stavebních materiálů D přes 40 do 50 mm</t>
  </si>
  <si>
    <t>1743775385</t>
  </si>
  <si>
    <t>Prostup betonovou skruží DN 50 mm, tl. skruže 120 mm</t>
  </si>
  <si>
    <t>1"ks"*0,12"m"</t>
  </si>
  <si>
    <t>-1047747815</t>
  </si>
  <si>
    <t xml:space="preserve">0,001"t"      "jádrové vrty</t>
  </si>
  <si>
    <t>-1975687392</t>
  </si>
  <si>
    <t>0,001*14 'Přepočtené koeficientem množství</t>
  </si>
  <si>
    <t>-1678998039</t>
  </si>
  <si>
    <t>596841120</t>
  </si>
  <si>
    <t>Kladení betonové dlažby komunikací pro pěší do lože z cement malty velikosti do 0,09 m2 pl do 50 m2</t>
  </si>
  <si>
    <t>-485818888</t>
  </si>
  <si>
    <t>5924501R</t>
  </si>
  <si>
    <t>dlažba z betonových tvárnic</t>
  </si>
  <si>
    <t>1618297609</t>
  </si>
  <si>
    <t>7,034*1,03 'Přepočtené koeficientem množství</t>
  </si>
  <si>
    <t>998254011</t>
  </si>
  <si>
    <t>Přesun hmot pro studny a jímání vody</t>
  </si>
  <si>
    <t>-685843018</t>
  </si>
  <si>
    <t>Práce a dodávky M</t>
  </si>
  <si>
    <t>23-M</t>
  </si>
  <si>
    <t>Montáže potrubí</t>
  </si>
  <si>
    <t>23001100R</t>
  </si>
  <si>
    <t>Montáž a dodávka - potrubí ocelové závitové DN 40 mm (Výtlačné potrubí od čerpadla )</t>
  </si>
  <si>
    <t>-1931078995</t>
  </si>
  <si>
    <t>SO 07 - Vnější kabelové rozvody</t>
  </si>
  <si>
    <t xml:space="preserve">    46-M - Zemní práce při extr.mont.pracích</t>
  </si>
  <si>
    <t>132251102</t>
  </si>
  <si>
    <t>Hloubení rýh nezapažených š do 800 mm v hornině třídy těžitelnosti I skupiny 3 objem do 50 m3 strojně</t>
  </si>
  <si>
    <t>2082672753</t>
  </si>
  <si>
    <t xml:space="preserve">40*0,6*1,1 </t>
  </si>
  <si>
    <t>1021957609</t>
  </si>
  <si>
    <t xml:space="preserve">26,4"m3"   "výkop</t>
  </si>
  <si>
    <t xml:space="preserve">-15,6"m3"    "zpětný zásyp</t>
  </si>
  <si>
    <t>-754028231</t>
  </si>
  <si>
    <t>10,8"m3"*5</t>
  </si>
  <si>
    <t>112805182</t>
  </si>
  <si>
    <t>10,8"m3"*1,8"t/m3"</t>
  </si>
  <si>
    <t>-765357078</t>
  </si>
  <si>
    <t>10,8"m3"</t>
  </si>
  <si>
    <t>-197978228</t>
  </si>
  <si>
    <t>zpětný zásyp výkopkem</t>
  </si>
  <si>
    <t xml:space="preserve">26,4-3,6-7,2 </t>
  </si>
  <si>
    <t>-1036132224</t>
  </si>
  <si>
    <t>Obsyp tl 300 mm</t>
  </si>
  <si>
    <t>0,6*0,3*40</t>
  </si>
  <si>
    <t>-1324757355</t>
  </si>
  <si>
    <t>7,2*2 'Přepočtené koeficientem množství</t>
  </si>
  <si>
    <t>1648691097</t>
  </si>
  <si>
    <t>pískové lože</t>
  </si>
  <si>
    <t xml:space="preserve">0,15*0,6*40 </t>
  </si>
  <si>
    <t>46-M</t>
  </si>
  <si>
    <t>Zemní práce při extr.mont.pracích</t>
  </si>
  <si>
    <t>460671113</t>
  </si>
  <si>
    <t>Výstražná fólie pro krytí kabelů šířky 34 cm</t>
  </si>
  <si>
    <t>786097637</t>
  </si>
  <si>
    <t>469981111</t>
  </si>
  <si>
    <t>Přesun hmot pro pomocné stavební práce při elektromotážích</t>
  </si>
  <si>
    <t>-1326027811</t>
  </si>
  <si>
    <t>SO 08 - Přípojka el. energie</t>
  </si>
  <si>
    <t>460061r</t>
  </si>
  <si>
    <t>zemní práce a přípojka nn dodávka + montáž</t>
  </si>
  <si>
    <t>1067814590</t>
  </si>
  <si>
    <t>SO 09 - Oplocení</t>
  </si>
  <si>
    <t xml:space="preserve">odkaz na výkresy pro SO 09: D.1.18 - SO 09 - Oplocení </t>
  </si>
  <si>
    <t>131252502</t>
  </si>
  <si>
    <t>Hloubení jamek do 0,5 m3 v hornině třídy těžitelnosti I skupiny 1 až 3 strojně</t>
  </si>
  <si>
    <t>1919322823</t>
  </si>
  <si>
    <t>(38+20)*0,3*0,3*0,9</t>
  </si>
  <si>
    <t>-1677752143</t>
  </si>
  <si>
    <t xml:space="preserve">4,698"m3"   "výkop</t>
  </si>
  <si>
    <t>742600017</t>
  </si>
  <si>
    <t>4,698"m3"*5</t>
  </si>
  <si>
    <t>242320397</t>
  </si>
  <si>
    <t>4,698"m3"*1,8"t/m3"</t>
  </si>
  <si>
    <t>1175816088</t>
  </si>
  <si>
    <t>4,698"m3"</t>
  </si>
  <si>
    <t>338171123R</t>
  </si>
  <si>
    <t>Osazování sloupků a vzpěr plotových ocelových v nad 3,0 m se zabetonováním</t>
  </si>
  <si>
    <t>-1093113449</t>
  </si>
  <si>
    <t>38 "sloupky</t>
  </si>
  <si>
    <t xml:space="preserve">20   "vzpěry</t>
  </si>
  <si>
    <t>55342265</t>
  </si>
  <si>
    <t>sloupek plotový koncový Pz a komaxitový 3000/48x1,5mm</t>
  </si>
  <si>
    <t>-11409097</t>
  </si>
  <si>
    <t>55342275R</t>
  </si>
  <si>
    <t>vzpěra plotová 38x1,5mm včetně krytky s uchem 3450mm</t>
  </si>
  <si>
    <t>-1119552333</t>
  </si>
  <si>
    <t>348101160</t>
  </si>
  <si>
    <t>Osazení vrat nebo vrátek k oplocení na sloupky zděné nebo betonové pl přes 10 do 15 m2</t>
  </si>
  <si>
    <t>379741451</t>
  </si>
  <si>
    <t>55342360R</t>
  </si>
  <si>
    <t>dvoukřídlá brána, el. otvírání</t>
  </si>
  <si>
    <t>1654743763</t>
  </si>
  <si>
    <t>Křídlová, automaticky otvíraná vrata, šířka 5 m, výška 2 m</t>
  </si>
  <si>
    <t>348101210</t>
  </si>
  <si>
    <t>Osazení vrat nebo vrátek k oplocení na ocelové sloupky pl do 2 m2</t>
  </si>
  <si>
    <t>-784491452</t>
  </si>
  <si>
    <t>5534233R</t>
  </si>
  <si>
    <t>vrátka 1,1 m</t>
  </si>
  <si>
    <t>1322897707</t>
  </si>
  <si>
    <t>348121221</t>
  </si>
  <si>
    <t>Osazení podhrabových desek dl přes 2 do 3 m na ocelové plotové sloupky</t>
  </si>
  <si>
    <t>-525566165</t>
  </si>
  <si>
    <t>31"ks"</t>
  </si>
  <si>
    <t>59233120</t>
  </si>
  <si>
    <t>deska plotová betonová 2900x50x290mm</t>
  </si>
  <si>
    <t>1429949430</t>
  </si>
  <si>
    <t>59232555</t>
  </si>
  <si>
    <t>držák pletiva podhrabové desky</t>
  </si>
  <si>
    <t>-2043782371</t>
  </si>
  <si>
    <t>348401130</t>
  </si>
  <si>
    <t>Montáž oplocení ze strojového pletiva s napínacími dráty v přes 1,6 do 2,0 m</t>
  </si>
  <si>
    <t>-1442618860</t>
  </si>
  <si>
    <t>Plot poplast. pletivo v 1,9 m</t>
  </si>
  <si>
    <t>91,9 "m"</t>
  </si>
  <si>
    <t>31327514</t>
  </si>
  <si>
    <t>pletivo drátěné plastifikované se čtvercovými oky 55/2,5mm v 1800mm</t>
  </si>
  <si>
    <t>1456386584</t>
  </si>
  <si>
    <t>15619201</t>
  </si>
  <si>
    <t>drát poplastovaný kruhový vázací 2,0mm</t>
  </si>
  <si>
    <t>-1924491923</t>
  </si>
  <si>
    <t>348401320</t>
  </si>
  <si>
    <t>Rozvinutí, montáž a napnutí ostnatého drátu</t>
  </si>
  <si>
    <t>1648040505</t>
  </si>
  <si>
    <t>99 "m"</t>
  </si>
  <si>
    <t>31478001</t>
  </si>
  <si>
    <t>drát ostnatý</t>
  </si>
  <si>
    <t>-501255766</t>
  </si>
  <si>
    <t>998232110</t>
  </si>
  <si>
    <t>Přesun hmot pro oplocení zděné z cihel nebo tvárnic v do 3 m</t>
  </si>
  <si>
    <t>1482389298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</si>
  <si>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</si>
  <si>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</si>
  <si>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</si>
  <si>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</si>
  <si>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</si>
  <si>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</si>
  <si>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</si>
  <si>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</si>
  <si>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</si>
  <si>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012103002</t>
  </si>
  <si>
    <t>Geodetické práce vč. zaměření skutečného stavu)</t>
  </si>
  <si>
    <t>Kč</t>
  </si>
  <si>
    <t>1024</t>
  </si>
  <si>
    <t>256078936</t>
  </si>
  <si>
    <t>VRN3</t>
  </si>
  <si>
    <t>Zařízení staveniště</t>
  </si>
  <si>
    <t>030001000</t>
  </si>
  <si>
    <t>-866622577</t>
  </si>
  <si>
    <t>VRN4</t>
  </si>
  <si>
    <t>Inženýrská činnost</t>
  </si>
  <si>
    <t>045002000.1</t>
  </si>
  <si>
    <t>Kompletační a koordinační činnost</t>
  </si>
  <si>
    <t>-628455879</t>
  </si>
  <si>
    <t>2023_10_21. - Odtok z ČOV, IO 01.19</t>
  </si>
  <si>
    <t>22231</t>
  </si>
  <si>
    <t>Přestavlky u Čerčan</t>
  </si>
  <si>
    <t>CZ-CPV:</t>
  </si>
  <si>
    <t>45231300-8</t>
  </si>
  <si>
    <t>CZ-CPA:</t>
  </si>
  <si>
    <t>42.21.22</t>
  </si>
  <si>
    <t>47116901</t>
  </si>
  <si>
    <t>Vodohospodářský rozvoj a výstavba a.s.</t>
  </si>
  <si>
    <t>Dvořák</t>
  </si>
  <si>
    <t xml:space="preserve">      99 - Přesun hmot</t>
  </si>
  <si>
    <t>58337302</t>
  </si>
  <si>
    <t>štěrkopísek frakce 0/16</t>
  </si>
  <si>
    <t>1829159269</t>
  </si>
  <si>
    <t>(273*1,1*0,6-273*0,16*0,16*3,14-9+50*0,2*0,6)*2</t>
  </si>
  <si>
    <t>112101101</t>
  </si>
  <si>
    <t>Odstranění stromů listnatých průměru kmene přes 100 do 300 mm</t>
  </si>
  <si>
    <t>241830608</t>
  </si>
  <si>
    <t>112251101</t>
  </si>
  <si>
    <t>Odstranění pařezů průměru přes 100 do 300 mm</t>
  </si>
  <si>
    <t>904254783</t>
  </si>
  <si>
    <t>115001101</t>
  </si>
  <si>
    <t>Převedení vody potrubím DN do 100</t>
  </si>
  <si>
    <t>-67448257</t>
  </si>
  <si>
    <t>1425869996</t>
  </si>
  <si>
    <t>720736456</t>
  </si>
  <si>
    <t>121151103</t>
  </si>
  <si>
    <t>Sejmutí ornice plochy do 100 m2 tl vrstvy do 200 mm strojně</t>
  </si>
  <si>
    <t>1878298703</t>
  </si>
  <si>
    <t>273*1,1</t>
  </si>
  <si>
    <t>1710206787</t>
  </si>
  <si>
    <t>0,3*((1,55-0,2)*1,1*273)"výkop při průlměrné hloubce 1,55m"</t>
  </si>
  <si>
    <t>132354204</t>
  </si>
  <si>
    <t>Hloubení zapažených rýh š do 2000 mm v hornině třídy těžitelnosti II skupiny 4 objem do 500 m3</t>
  </si>
  <si>
    <t>-688459620</t>
  </si>
  <si>
    <t>0,4*((1,55-0,2)*1,1*273)"výkop při průlměrné hloubce 1,55m"</t>
  </si>
  <si>
    <t>132454204</t>
  </si>
  <si>
    <t>Hloubení zapažených rýh š do 2000 mm v hornině třídy těžitelnosti II skupiny 5 objem do 500 m3</t>
  </si>
  <si>
    <t>851798874</t>
  </si>
  <si>
    <t>0,3*((1,55-0,2)*1,1*273)"výkop při průlměrné hloubce 1,55m"+60*0,5*0,15</t>
  </si>
  <si>
    <t>151811131</t>
  </si>
  <si>
    <t>Osazení pažicího boxu hl výkopu do 4 m š do 1,2 m</t>
  </si>
  <si>
    <t>135530779</t>
  </si>
  <si>
    <t>273*1,55*2</t>
  </si>
  <si>
    <t>151811231</t>
  </si>
  <si>
    <t>Odstranění pažicího boxu hl výkopu do 4 m š do 1,2 m</t>
  </si>
  <si>
    <t>-554761504</t>
  </si>
  <si>
    <t>162251102</t>
  </si>
  <si>
    <t>Vodorovné přemístění přes 20 do 50 m výkopku/sypaniny z horniny třídy těžitelnosti I skupiny 1 až 3</t>
  </si>
  <si>
    <t>1684190976</t>
  </si>
  <si>
    <t>0,3*((1,55-0,2)*1,1*273)"výkop při průlměrné hloubce 1,55m"*2</t>
  </si>
  <si>
    <t>162251122</t>
  </si>
  <si>
    <t>Vodorovné přemístění přes 20 do 50 m výkopku/sypaniny z horniny třídy těžitelnosti II skupiny 4 a 5</t>
  </si>
  <si>
    <t>-1828430314</t>
  </si>
  <si>
    <t>0,7*((1,55-0,2)*1,1*273)"výkop při průlměrné hloubce 1,55m"*2+60*0,5*0,15*2</t>
  </si>
  <si>
    <t>162751137</t>
  </si>
  <si>
    <t>Vodorovné přemístění do 10000 m výkopku/sypaniny z horniny třídy těžitelnosti II, skupiny 4 a 5</t>
  </si>
  <si>
    <t>1638608151</t>
  </si>
  <si>
    <t>273*1,1*0,7+9*2+60*0,5*0,15</t>
  </si>
  <si>
    <t>162751139</t>
  </si>
  <si>
    <t>Příplatek k vodorovnému přemístění výkopku/sypaniny z horniny třídy těžitelnosti II, skupiny 4 a 5 ZKD 1000 m přes 10000 m</t>
  </si>
  <si>
    <t>-388299793</t>
  </si>
  <si>
    <t>(273*1,1*0,7+9*2+60*0,5*0,15)*2</t>
  </si>
  <si>
    <t>Nakládání výkopku z hornin třídy těžitelnosti I, skupiny 1 až 3 přes 100 m3</t>
  </si>
  <si>
    <t>44154086</t>
  </si>
  <si>
    <t>167151112</t>
  </si>
  <si>
    <t>Nakládání výkopku z hornin třídy těžitelnosti II, skupiny 4 a 5 přes 100 m3</t>
  </si>
  <si>
    <t>956115799</t>
  </si>
  <si>
    <t>0,7*((1,55-0,2)*1,1*273)"výkop při průlměrné hloubce 1,55m"+60*0,5*0,15</t>
  </si>
  <si>
    <t>-892369296</t>
  </si>
  <si>
    <t>452076122</t>
  </si>
  <si>
    <t>((1,55-0,2)*1,1*273)"výkop při průlměrné hloubce 1,55m"+60*0,5*0,15</t>
  </si>
  <si>
    <t>174101101</t>
  </si>
  <si>
    <t>-625446444</t>
  </si>
  <si>
    <t>273*1,1*(1,55-0,2-0,7)-9*2</t>
  </si>
  <si>
    <t>234750692</t>
  </si>
  <si>
    <t>273*1,1*0,6-9-273*0,13*0,13*3,14</t>
  </si>
  <si>
    <t>181006113</t>
  </si>
  <si>
    <t>Rozprostření zemin tl vrstvy do 0,2 m schopných zúrodnění v rovině a sklonu do 1:5</t>
  </si>
  <si>
    <t>-1855438592</t>
  </si>
  <si>
    <t>00572470</t>
  </si>
  <si>
    <t>osivo směs travní univerzál</t>
  </si>
  <si>
    <t>-1617835866</t>
  </si>
  <si>
    <t>300,3*0,025 'Přepočtené koeficientem množství</t>
  </si>
  <si>
    <t>Založení lučního trávníku výsevem plochy do 1000 m2 v rovině a ve svahu do 1:5</t>
  </si>
  <si>
    <t>-124786638</t>
  </si>
  <si>
    <t>359901211</t>
  </si>
  <si>
    <t>Monitoring stoky jakékoli výšky na nové kanalizaci</t>
  </si>
  <si>
    <t>1736112910</t>
  </si>
  <si>
    <t>273</t>
  </si>
  <si>
    <t>359901111</t>
  </si>
  <si>
    <t>Vyčištění stok</t>
  </si>
  <si>
    <t>1320897488</t>
  </si>
  <si>
    <t>-906660170</t>
  </si>
  <si>
    <t>1,1*273*0,1</t>
  </si>
  <si>
    <t>283990001</t>
  </si>
  <si>
    <t>Fólie výstražná pro kanalizaci š. 300 mm šedá</t>
  </si>
  <si>
    <t>924048785</t>
  </si>
  <si>
    <t>871363121</t>
  </si>
  <si>
    <t>Montáž kanalizačního potrubí z PVC těsněné gumovým kroužkem otevřený výkop sklon do 20 % DN 250</t>
  </si>
  <si>
    <t>-1691399458</t>
  </si>
  <si>
    <t>28611232</t>
  </si>
  <si>
    <t>trubka kanalizační PVC-U DN 250x3000mm SN12</t>
  </si>
  <si>
    <t>535005875</t>
  </si>
  <si>
    <t>273*1,03 'Přepočtené koeficientem množství</t>
  </si>
  <si>
    <t>899722114</t>
  </si>
  <si>
    <t>Krytí potrubí z plastů výstražnou fólií z PVC 40 cm</t>
  </si>
  <si>
    <t>2009181154</t>
  </si>
  <si>
    <t>452112111</t>
  </si>
  <si>
    <t>Osazení betonových prstenců nebo rámů v do 100 mm</t>
  </si>
  <si>
    <t>2049640971</t>
  </si>
  <si>
    <t>1924610656</t>
  </si>
  <si>
    <t>452112122</t>
  </si>
  <si>
    <t>Osazení betonových prstenců nebo rámů v přes 100 do 200 mm pod poklopy a mříže</t>
  </si>
  <si>
    <t>912856289</t>
  </si>
  <si>
    <t>59224188</t>
  </si>
  <si>
    <t>prstenec šachtový vyrovnávací betonový 625x120x120mm</t>
  </si>
  <si>
    <t>-302460202</t>
  </si>
  <si>
    <t>59224348</t>
  </si>
  <si>
    <t>těsnění elastomerové pro spojení šachetních dílů DN 1000</t>
  </si>
  <si>
    <t>-767693411</t>
  </si>
  <si>
    <t>871228111</t>
  </si>
  <si>
    <t>Kladení drenážního potrubí z tvrdého PVC průměru do 150 mm</t>
  </si>
  <si>
    <t>788331387</t>
  </si>
  <si>
    <t>28611293</t>
  </si>
  <si>
    <t>trubka drenážní flexibilní neperforovaná PVC-U SN 4 DN 100 pro meliorace, dočasné nebo odlehčovací drenáže</t>
  </si>
  <si>
    <t>1611627993</t>
  </si>
  <si>
    <t>60*1,03 'Přepočtené koeficientem množství</t>
  </si>
  <si>
    <t>877360440</t>
  </si>
  <si>
    <t>Montáž šachtových vložek na kanalizačním potrubí z PP trub korugovaných DN 250</t>
  </si>
  <si>
    <t>1464279924</t>
  </si>
  <si>
    <t>2*9</t>
  </si>
  <si>
    <t>PPL.QKGAMS250</t>
  </si>
  <si>
    <t xml:space="preserve">Šachtová vložka kanalizační  DN 250 PVC</t>
  </si>
  <si>
    <t>-635589669</t>
  </si>
  <si>
    <t>Osazení železobetonových dílců pro šachty skruží rovných</t>
  </si>
  <si>
    <t>-1626280763</t>
  </si>
  <si>
    <t>skruž betonová DN 1000x500, 100x50x12 cm</t>
  </si>
  <si>
    <t>-550864118</t>
  </si>
  <si>
    <t>59224065</t>
  </si>
  <si>
    <t>skruž betonová DN 1000x250, 100x25x12 cm</t>
  </si>
  <si>
    <t>1799123369</t>
  </si>
  <si>
    <t>59224069</t>
  </si>
  <si>
    <t>skruž betonová DN 1000x1000, 100x100x12cm</t>
  </si>
  <si>
    <t>556865355</t>
  </si>
  <si>
    <t>Osazení železobetonových dílců pro šachty skruží přechodových</t>
  </si>
  <si>
    <t>-571504647</t>
  </si>
  <si>
    <t>59224056</t>
  </si>
  <si>
    <t>kónus pro kanalizační šachty s kapsovým stupadlem 100/62,5 x 67 x 12 cm</t>
  </si>
  <si>
    <t>-1616566889</t>
  </si>
  <si>
    <t>Osazení železobetonových dílců pro šachty skruží základových (dno)</t>
  </si>
  <si>
    <t>1733313714</t>
  </si>
  <si>
    <t>59224058</t>
  </si>
  <si>
    <t>dno betonové šachtové - dle specifikace D.3.4.</t>
  </si>
  <si>
    <t>-1485713628</t>
  </si>
  <si>
    <t>55241002</t>
  </si>
  <si>
    <t>poklop kanalizační betonový, litinový rám 125mm, B 125 bez odvětrání</t>
  </si>
  <si>
    <t>-1718433337</t>
  </si>
  <si>
    <t>Osazení poklopů litinových nebo ocelových včetně rámů pro třídu zatížení D400, E600</t>
  </si>
  <si>
    <t>-408993411</t>
  </si>
  <si>
    <t>-1568430706</t>
  </si>
  <si>
    <t>721290113</t>
  </si>
  <si>
    <t>Zkouška těsnosti kanalizace v objektech vodou DN 250 nebo DN 300, včetně šachet</t>
  </si>
  <si>
    <t>-1351970992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</si>
</sst>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5" fillId="2" borderId="19" xfId="0" applyFont="1" applyFill="1" applyBorder="1" applyAlignment="1" applyProtection="1">
      <alignment horizontal="left" vertical="center"/>
      <protection locked="0"/>
    </xf>
    <xf numFmtId="0" fontId="35" fillId="0" borderId="2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33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(ES_59)_2023_12_29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Přestavlky – čistírna odpadních vod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29. 8. 2023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40.0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Obec Přestavlky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 xml:space="preserve">ENVISYSTEM, s.r.o., U Nikolajky 15, 15000  Praha 5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ROUND(SUM(AS95:AS107),2)</f>
        <v>0</v>
      </c>
      <c r="AT94" s="115">
        <f>ROUND(SUM(AV94:AW94),2)</f>
        <v>0</v>
      </c>
      <c r="AU94" s="116">
        <f>ROUND(SUM(AU95:AU107),5)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ROUND(SUM(AZ95:AZ107),2)</f>
        <v>0</v>
      </c>
      <c r="BA94" s="115">
        <f>ROUND(SUM(BA95:BA107),2)</f>
        <v>0</v>
      </c>
      <c r="BB94" s="115">
        <f>ROUND(SUM(BB95:BB107),2)</f>
        <v>0</v>
      </c>
      <c r="BC94" s="115">
        <f>ROUND(SUM(BC95:BC107),2)</f>
        <v>0</v>
      </c>
      <c r="BD94" s="117">
        <f>ROUND(SUM(BD95:BD107),2)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'PS 01 - Strojně technolog...'!J30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'PS 01 - Strojně technolog...'!P124</f>
        <v>0</v>
      </c>
      <c r="AV95" s="129">
        <f>'PS 01 - Strojně technolog...'!J33</f>
        <v>0</v>
      </c>
      <c r="AW95" s="129">
        <f>'PS 01 - Strojně technolog...'!J34</f>
        <v>0</v>
      </c>
      <c r="AX95" s="129">
        <f>'PS 01 - Strojně technolog...'!J35</f>
        <v>0</v>
      </c>
      <c r="AY95" s="129">
        <f>'PS 01 - Strojně technolog...'!J36</f>
        <v>0</v>
      </c>
      <c r="AZ95" s="129">
        <f>'PS 01 - Strojně technolog...'!F33</f>
        <v>0</v>
      </c>
      <c r="BA95" s="129">
        <f>'PS 01 - Strojně technolog...'!F34</f>
        <v>0</v>
      </c>
      <c r="BB95" s="129">
        <f>'PS 01 - Strojně technolog...'!F35</f>
        <v>0</v>
      </c>
      <c r="BC95" s="129">
        <f>'PS 01 - Strojně technolog...'!F36</f>
        <v>0</v>
      </c>
      <c r="BD95" s="131">
        <f>'PS 01 - Strojně technolog...'!F37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</v>
      </c>
      <c r="CM95" s="132" t="s">
        <v>88</v>
      </c>
    </row>
    <row r="96" s="7" customFormat="1" ht="16.5" customHeight="1">
      <c r="A96" s="120" t="s">
        <v>82</v>
      </c>
      <c r="B96" s="121"/>
      <c r="C96" s="122"/>
      <c r="D96" s="123" t="s">
        <v>89</v>
      </c>
      <c r="E96" s="123"/>
      <c r="F96" s="123"/>
      <c r="G96" s="123"/>
      <c r="H96" s="123"/>
      <c r="I96" s="124"/>
      <c r="J96" s="123" t="s">
        <v>90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'PS 02 - Elektro část 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28">
        <v>0</v>
      </c>
      <c r="AT96" s="129">
        <f>ROUND(SUM(AV96:AW96),2)</f>
        <v>0</v>
      </c>
      <c r="AU96" s="130">
        <f>'PS 02 - Elektro část '!P128</f>
        <v>0</v>
      </c>
      <c r="AV96" s="129">
        <f>'PS 02 - Elektro část '!J33</f>
        <v>0</v>
      </c>
      <c r="AW96" s="129">
        <f>'PS 02 - Elektro část '!J34</f>
        <v>0</v>
      </c>
      <c r="AX96" s="129">
        <f>'PS 02 - Elektro část '!J35</f>
        <v>0</v>
      </c>
      <c r="AY96" s="129">
        <f>'PS 02 - Elektro část '!J36</f>
        <v>0</v>
      </c>
      <c r="AZ96" s="129">
        <f>'PS 02 - Elektro část '!F33</f>
        <v>0</v>
      </c>
      <c r="BA96" s="129">
        <f>'PS 02 - Elektro část '!F34</f>
        <v>0</v>
      </c>
      <c r="BB96" s="129">
        <f>'PS 02 - Elektro část '!F35</f>
        <v>0</v>
      </c>
      <c r="BC96" s="129">
        <f>'PS 02 - Elektro část '!F36</f>
        <v>0</v>
      </c>
      <c r="BD96" s="131">
        <f>'PS 02 - Elektro část '!F37</f>
        <v>0</v>
      </c>
      <c r="BE96" s="7"/>
      <c r="BT96" s="132" t="s">
        <v>86</v>
      </c>
      <c r="BV96" s="132" t="s">
        <v>80</v>
      </c>
      <c r="BW96" s="132" t="s">
        <v>91</v>
      </c>
      <c r="BX96" s="132" t="s">
        <v>5</v>
      </c>
      <c r="CL96" s="132" t="s">
        <v>1</v>
      </c>
      <c r="CM96" s="132" t="s">
        <v>88</v>
      </c>
    </row>
    <row r="97" s="7" customFormat="1" ht="16.5" customHeight="1">
      <c r="A97" s="120" t="s">
        <v>82</v>
      </c>
      <c r="B97" s="121"/>
      <c r="C97" s="122"/>
      <c r="D97" s="123" t="s">
        <v>92</v>
      </c>
      <c r="E97" s="123"/>
      <c r="F97" s="123"/>
      <c r="G97" s="123"/>
      <c r="H97" s="123"/>
      <c r="I97" s="124"/>
      <c r="J97" s="123" t="s">
        <v>93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01 - Budova ČOV'!J30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94</v>
      </c>
      <c r="AR97" s="127"/>
      <c r="AS97" s="128">
        <v>0</v>
      </c>
      <c r="AT97" s="129">
        <f>ROUND(SUM(AV97:AW97),2)</f>
        <v>0</v>
      </c>
      <c r="AU97" s="130">
        <f>'SO 01 - Budova ČOV'!P143</f>
        <v>0</v>
      </c>
      <c r="AV97" s="129">
        <f>'SO 01 - Budova ČOV'!J33</f>
        <v>0</v>
      </c>
      <c r="AW97" s="129">
        <f>'SO 01 - Budova ČOV'!J34</f>
        <v>0</v>
      </c>
      <c r="AX97" s="129">
        <f>'SO 01 - Budova ČOV'!J35</f>
        <v>0</v>
      </c>
      <c r="AY97" s="129">
        <f>'SO 01 - Budova ČOV'!J36</f>
        <v>0</v>
      </c>
      <c r="AZ97" s="129">
        <f>'SO 01 - Budova ČOV'!F33</f>
        <v>0</v>
      </c>
      <c r="BA97" s="129">
        <f>'SO 01 - Budova ČOV'!F34</f>
        <v>0</v>
      </c>
      <c r="BB97" s="129">
        <f>'SO 01 - Budova ČOV'!F35</f>
        <v>0</v>
      </c>
      <c r="BC97" s="129">
        <f>'SO 01 - Budova ČOV'!F36</f>
        <v>0</v>
      </c>
      <c r="BD97" s="131">
        <f>'SO 01 - Budova ČOV'!F37</f>
        <v>0</v>
      </c>
      <c r="BE97" s="7"/>
      <c r="BT97" s="132" t="s">
        <v>86</v>
      </c>
      <c r="BV97" s="132" t="s">
        <v>80</v>
      </c>
      <c r="BW97" s="132" t="s">
        <v>95</v>
      </c>
      <c r="BX97" s="132" t="s">
        <v>5</v>
      </c>
      <c r="CL97" s="132" t="s">
        <v>1</v>
      </c>
      <c r="CM97" s="132" t="s">
        <v>88</v>
      </c>
    </row>
    <row r="98" s="7" customFormat="1" ht="24.75" customHeight="1">
      <c r="A98" s="120" t="s">
        <v>82</v>
      </c>
      <c r="B98" s="121"/>
      <c r="C98" s="122"/>
      <c r="D98" s="123" t="s">
        <v>96</v>
      </c>
      <c r="E98" s="123"/>
      <c r="F98" s="123"/>
      <c r="G98" s="123"/>
      <c r="H98" s="123"/>
      <c r="I98" s="124"/>
      <c r="J98" s="123" t="s">
        <v>97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 02 - Základ pro zásobn...'!J30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94</v>
      </c>
      <c r="AR98" s="127"/>
      <c r="AS98" s="128">
        <v>0</v>
      </c>
      <c r="AT98" s="129">
        <f>ROUND(SUM(AV98:AW98),2)</f>
        <v>0</v>
      </c>
      <c r="AU98" s="130">
        <f>'SO 02 - Základ pro zásobn...'!P121</f>
        <v>0</v>
      </c>
      <c r="AV98" s="129">
        <f>'SO 02 - Základ pro zásobn...'!J33</f>
        <v>0</v>
      </c>
      <c r="AW98" s="129">
        <f>'SO 02 - Základ pro zásobn...'!J34</f>
        <v>0</v>
      </c>
      <c r="AX98" s="129">
        <f>'SO 02 - Základ pro zásobn...'!J35</f>
        <v>0</v>
      </c>
      <c r="AY98" s="129">
        <f>'SO 02 - Základ pro zásobn...'!J36</f>
        <v>0</v>
      </c>
      <c r="AZ98" s="129">
        <f>'SO 02 - Základ pro zásobn...'!F33</f>
        <v>0</v>
      </c>
      <c r="BA98" s="129">
        <f>'SO 02 - Základ pro zásobn...'!F34</f>
        <v>0</v>
      </c>
      <c r="BB98" s="129">
        <f>'SO 02 - Základ pro zásobn...'!F35</f>
        <v>0</v>
      </c>
      <c r="BC98" s="129">
        <f>'SO 02 - Základ pro zásobn...'!F36</f>
        <v>0</v>
      </c>
      <c r="BD98" s="131">
        <f>'SO 02 - Základ pro zásobn...'!F37</f>
        <v>0</v>
      </c>
      <c r="BE98" s="7"/>
      <c r="BT98" s="132" t="s">
        <v>86</v>
      </c>
      <c r="BV98" s="132" t="s">
        <v>80</v>
      </c>
      <c r="BW98" s="132" t="s">
        <v>98</v>
      </c>
      <c r="BX98" s="132" t="s">
        <v>5</v>
      </c>
      <c r="CL98" s="132" t="s">
        <v>1</v>
      </c>
      <c r="CM98" s="132" t="s">
        <v>88</v>
      </c>
    </row>
    <row r="99" s="7" customFormat="1" ht="16.5" customHeight="1">
      <c r="A99" s="120" t="s">
        <v>82</v>
      </c>
      <c r="B99" s="121"/>
      <c r="C99" s="122"/>
      <c r="D99" s="123" t="s">
        <v>99</v>
      </c>
      <c r="E99" s="123"/>
      <c r="F99" s="123"/>
      <c r="G99" s="123"/>
      <c r="H99" s="123"/>
      <c r="I99" s="124"/>
      <c r="J99" s="123" t="s">
        <v>100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'SO 03 - Spojovací potrubí...'!J30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94</v>
      </c>
      <c r="AR99" s="127"/>
      <c r="AS99" s="128">
        <v>0</v>
      </c>
      <c r="AT99" s="129">
        <f>ROUND(SUM(AV99:AW99),2)</f>
        <v>0</v>
      </c>
      <c r="AU99" s="130">
        <f>'SO 03 - Spojovací potrubí...'!P129</f>
        <v>0</v>
      </c>
      <c r="AV99" s="129">
        <f>'SO 03 - Spojovací potrubí...'!J33</f>
        <v>0</v>
      </c>
      <c r="AW99" s="129">
        <f>'SO 03 - Spojovací potrubí...'!J34</f>
        <v>0</v>
      </c>
      <c r="AX99" s="129">
        <f>'SO 03 - Spojovací potrubí...'!J35</f>
        <v>0</v>
      </c>
      <c r="AY99" s="129">
        <f>'SO 03 - Spojovací potrubí...'!J36</f>
        <v>0</v>
      </c>
      <c r="AZ99" s="129">
        <f>'SO 03 - Spojovací potrubí...'!F33</f>
        <v>0</v>
      </c>
      <c r="BA99" s="129">
        <f>'SO 03 - Spojovací potrubí...'!F34</f>
        <v>0</v>
      </c>
      <c r="BB99" s="129">
        <f>'SO 03 - Spojovací potrubí...'!F35</f>
        <v>0</v>
      </c>
      <c r="BC99" s="129">
        <f>'SO 03 - Spojovací potrubí...'!F36</f>
        <v>0</v>
      </c>
      <c r="BD99" s="131">
        <f>'SO 03 - Spojovací potrubí...'!F37</f>
        <v>0</v>
      </c>
      <c r="BE99" s="7"/>
      <c r="BT99" s="132" t="s">
        <v>86</v>
      </c>
      <c r="BV99" s="132" t="s">
        <v>80</v>
      </c>
      <c r="BW99" s="132" t="s">
        <v>101</v>
      </c>
      <c r="BX99" s="132" t="s">
        <v>5</v>
      </c>
      <c r="CL99" s="132" t="s">
        <v>1</v>
      </c>
      <c r="CM99" s="132" t="s">
        <v>88</v>
      </c>
    </row>
    <row r="100" s="7" customFormat="1" ht="16.5" customHeight="1">
      <c r="A100" s="120" t="s">
        <v>82</v>
      </c>
      <c r="B100" s="121"/>
      <c r="C100" s="122"/>
      <c r="D100" s="123" t="s">
        <v>102</v>
      </c>
      <c r="E100" s="123"/>
      <c r="F100" s="123"/>
      <c r="G100" s="123"/>
      <c r="H100" s="123"/>
      <c r="I100" s="124"/>
      <c r="J100" s="123" t="s">
        <v>103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'SO 04 - Zpevněné plochy'!J30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94</v>
      </c>
      <c r="AR100" s="127"/>
      <c r="AS100" s="128">
        <v>0</v>
      </c>
      <c r="AT100" s="129">
        <f>ROUND(SUM(AV100:AW100),2)</f>
        <v>0</v>
      </c>
      <c r="AU100" s="130">
        <f>'SO 04 - Zpevněné plochy'!P121</f>
        <v>0</v>
      </c>
      <c r="AV100" s="129">
        <f>'SO 04 - Zpevněné plochy'!J33</f>
        <v>0</v>
      </c>
      <c r="AW100" s="129">
        <f>'SO 04 - Zpevněné plochy'!J34</f>
        <v>0</v>
      </c>
      <c r="AX100" s="129">
        <f>'SO 04 - Zpevněné plochy'!J35</f>
        <v>0</v>
      </c>
      <c r="AY100" s="129">
        <f>'SO 04 - Zpevněné plochy'!J36</f>
        <v>0</v>
      </c>
      <c r="AZ100" s="129">
        <f>'SO 04 - Zpevněné plochy'!F33</f>
        <v>0</v>
      </c>
      <c r="BA100" s="129">
        <f>'SO 04 - Zpevněné plochy'!F34</f>
        <v>0</v>
      </c>
      <c r="BB100" s="129">
        <f>'SO 04 - Zpevněné plochy'!F35</f>
        <v>0</v>
      </c>
      <c r="BC100" s="129">
        <f>'SO 04 - Zpevněné plochy'!F36</f>
        <v>0</v>
      </c>
      <c r="BD100" s="131">
        <f>'SO 04 - Zpevněné plochy'!F37</f>
        <v>0</v>
      </c>
      <c r="BE100" s="7"/>
      <c r="BT100" s="132" t="s">
        <v>86</v>
      </c>
      <c r="BV100" s="132" t="s">
        <v>80</v>
      </c>
      <c r="BW100" s="132" t="s">
        <v>104</v>
      </c>
      <c r="BX100" s="132" t="s">
        <v>5</v>
      </c>
      <c r="CL100" s="132" t="s">
        <v>1</v>
      </c>
      <c r="CM100" s="132" t="s">
        <v>88</v>
      </c>
    </row>
    <row r="101" s="7" customFormat="1" ht="16.5" customHeight="1">
      <c r="A101" s="120" t="s">
        <v>82</v>
      </c>
      <c r="B101" s="121"/>
      <c r="C101" s="122"/>
      <c r="D101" s="123" t="s">
        <v>105</v>
      </c>
      <c r="E101" s="123"/>
      <c r="F101" s="123"/>
      <c r="G101" s="123"/>
      <c r="H101" s="123"/>
      <c r="I101" s="124"/>
      <c r="J101" s="123" t="s">
        <v>106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'SO 05 - Terénní úpravy a ...'!J30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94</v>
      </c>
      <c r="AR101" s="127"/>
      <c r="AS101" s="128">
        <v>0</v>
      </c>
      <c r="AT101" s="129">
        <f>ROUND(SUM(AV101:AW101),2)</f>
        <v>0</v>
      </c>
      <c r="AU101" s="130">
        <f>'SO 05 - Terénní úpravy a ...'!P119</f>
        <v>0</v>
      </c>
      <c r="AV101" s="129">
        <f>'SO 05 - Terénní úpravy a ...'!J33</f>
        <v>0</v>
      </c>
      <c r="AW101" s="129">
        <f>'SO 05 - Terénní úpravy a ...'!J34</f>
        <v>0</v>
      </c>
      <c r="AX101" s="129">
        <f>'SO 05 - Terénní úpravy a ...'!J35</f>
        <v>0</v>
      </c>
      <c r="AY101" s="129">
        <f>'SO 05 - Terénní úpravy a ...'!J36</f>
        <v>0</v>
      </c>
      <c r="AZ101" s="129">
        <f>'SO 05 - Terénní úpravy a ...'!F33</f>
        <v>0</v>
      </c>
      <c r="BA101" s="129">
        <f>'SO 05 - Terénní úpravy a ...'!F34</f>
        <v>0</v>
      </c>
      <c r="BB101" s="129">
        <f>'SO 05 - Terénní úpravy a ...'!F35</f>
        <v>0</v>
      </c>
      <c r="BC101" s="129">
        <f>'SO 05 - Terénní úpravy a ...'!F36</f>
        <v>0</v>
      </c>
      <c r="BD101" s="131">
        <f>'SO 05 - Terénní úpravy a ...'!F37</f>
        <v>0</v>
      </c>
      <c r="BE101" s="7"/>
      <c r="BT101" s="132" t="s">
        <v>86</v>
      </c>
      <c r="BV101" s="132" t="s">
        <v>80</v>
      </c>
      <c r="BW101" s="132" t="s">
        <v>107</v>
      </c>
      <c r="BX101" s="132" t="s">
        <v>5</v>
      </c>
      <c r="CL101" s="132" t="s">
        <v>1</v>
      </c>
      <c r="CM101" s="132" t="s">
        <v>88</v>
      </c>
    </row>
    <row r="102" s="7" customFormat="1" ht="16.5" customHeight="1">
      <c r="A102" s="120" t="s">
        <v>82</v>
      </c>
      <c r="B102" s="121"/>
      <c r="C102" s="122"/>
      <c r="D102" s="123" t="s">
        <v>108</v>
      </c>
      <c r="E102" s="123"/>
      <c r="F102" s="123"/>
      <c r="G102" s="123"/>
      <c r="H102" s="123"/>
      <c r="I102" s="124"/>
      <c r="J102" s="123" t="s">
        <v>109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5">
        <f>'SO 06 - Studna'!J30</f>
        <v>0</v>
      </c>
      <c r="AH102" s="124"/>
      <c r="AI102" s="124"/>
      <c r="AJ102" s="124"/>
      <c r="AK102" s="124"/>
      <c r="AL102" s="124"/>
      <c r="AM102" s="124"/>
      <c r="AN102" s="125">
        <f>SUM(AG102,AT102)</f>
        <v>0</v>
      </c>
      <c r="AO102" s="124"/>
      <c r="AP102" s="124"/>
      <c r="AQ102" s="126" t="s">
        <v>94</v>
      </c>
      <c r="AR102" s="127"/>
      <c r="AS102" s="128">
        <v>0</v>
      </c>
      <c r="AT102" s="129">
        <f>ROUND(SUM(AV102:AW102),2)</f>
        <v>0</v>
      </c>
      <c r="AU102" s="130">
        <f>'SO 06 - Studna'!P126</f>
        <v>0</v>
      </c>
      <c r="AV102" s="129">
        <f>'SO 06 - Studna'!J33</f>
        <v>0</v>
      </c>
      <c r="AW102" s="129">
        <f>'SO 06 - Studna'!J34</f>
        <v>0</v>
      </c>
      <c r="AX102" s="129">
        <f>'SO 06 - Studna'!J35</f>
        <v>0</v>
      </c>
      <c r="AY102" s="129">
        <f>'SO 06 - Studna'!J36</f>
        <v>0</v>
      </c>
      <c r="AZ102" s="129">
        <f>'SO 06 - Studna'!F33</f>
        <v>0</v>
      </c>
      <c r="BA102" s="129">
        <f>'SO 06 - Studna'!F34</f>
        <v>0</v>
      </c>
      <c r="BB102" s="129">
        <f>'SO 06 - Studna'!F35</f>
        <v>0</v>
      </c>
      <c r="BC102" s="129">
        <f>'SO 06 - Studna'!F36</f>
        <v>0</v>
      </c>
      <c r="BD102" s="131">
        <f>'SO 06 - Studna'!F37</f>
        <v>0</v>
      </c>
      <c r="BE102" s="7"/>
      <c r="BT102" s="132" t="s">
        <v>86</v>
      </c>
      <c r="BV102" s="132" t="s">
        <v>80</v>
      </c>
      <c r="BW102" s="132" t="s">
        <v>110</v>
      </c>
      <c r="BX102" s="132" t="s">
        <v>5</v>
      </c>
      <c r="CL102" s="132" t="s">
        <v>1</v>
      </c>
      <c r="CM102" s="132" t="s">
        <v>88</v>
      </c>
    </row>
    <row r="103" s="7" customFormat="1" ht="16.5" customHeight="1">
      <c r="A103" s="120" t="s">
        <v>82</v>
      </c>
      <c r="B103" s="121"/>
      <c r="C103" s="122"/>
      <c r="D103" s="123" t="s">
        <v>111</v>
      </c>
      <c r="E103" s="123"/>
      <c r="F103" s="123"/>
      <c r="G103" s="123"/>
      <c r="H103" s="123"/>
      <c r="I103" s="124"/>
      <c r="J103" s="123" t="s">
        <v>112</v>
      </c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5">
        <f>'SO 07 - Vnější kabelové r...'!J30</f>
        <v>0</v>
      </c>
      <c r="AH103" s="124"/>
      <c r="AI103" s="124"/>
      <c r="AJ103" s="124"/>
      <c r="AK103" s="124"/>
      <c r="AL103" s="124"/>
      <c r="AM103" s="124"/>
      <c r="AN103" s="125">
        <f>SUM(AG103,AT103)</f>
        <v>0</v>
      </c>
      <c r="AO103" s="124"/>
      <c r="AP103" s="124"/>
      <c r="AQ103" s="126" t="s">
        <v>94</v>
      </c>
      <c r="AR103" s="127"/>
      <c r="AS103" s="128">
        <v>0</v>
      </c>
      <c r="AT103" s="129">
        <f>ROUND(SUM(AV103:AW103),2)</f>
        <v>0</v>
      </c>
      <c r="AU103" s="130">
        <f>'SO 07 - Vnější kabelové r...'!P121</f>
        <v>0</v>
      </c>
      <c r="AV103" s="129">
        <f>'SO 07 - Vnější kabelové r...'!J33</f>
        <v>0</v>
      </c>
      <c r="AW103" s="129">
        <f>'SO 07 - Vnější kabelové r...'!J34</f>
        <v>0</v>
      </c>
      <c r="AX103" s="129">
        <f>'SO 07 - Vnější kabelové r...'!J35</f>
        <v>0</v>
      </c>
      <c r="AY103" s="129">
        <f>'SO 07 - Vnější kabelové r...'!J36</f>
        <v>0</v>
      </c>
      <c r="AZ103" s="129">
        <f>'SO 07 - Vnější kabelové r...'!F33</f>
        <v>0</v>
      </c>
      <c r="BA103" s="129">
        <f>'SO 07 - Vnější kabelové r...'!F34</f>
        <v>0</v>
      </c>
      <c r="BB103" s="129">
        <f>'SO 07 - Vnější kabelové r...'!F35</f>
        <v>0</v>
      </c>
      <c r="BC103" s="129">
        <f>'SO 07 - Vnější kabelové r...'!F36</f>
        <v>0</v>
      </c>
      <c r="BD103" s="131">
        <f>'SO 07 - Vnější kabelové r...'!F37</f>
        <v>0</v>
      </c>
      <c r="BE103" s="7"/>
      <c r="BT103" s="132" t="s">
        <v>86</v>
      </c>
      <c r="BV103" s="132" t="s">
        <v>80</v>
      </c>
      <c r="BW103" s="132" t="s">
        <v>113</v>
      </c>
      <c r="BX103" s="132" t="s">
        <v>5</v>
      </c>
      <c r="CL103" s="132" t="s">
        <v>1</v>
      </c>
      <c r="CM103" s="132" t="s">
        <v>88</v>
      </c>
    </row>
    <row r="104" s="7" customFormat="1" ht="16.5" customHeight="1">
      <c r="A104" s="120" t="s">
        <v>82</v>
      </c>
      <c r="B104" s="121"/>
      <c r="C104" s="122"/>
      <c r="D104" s="123" t="s">
        <v>114</v>
      </c>
      <c r="E104" s="123"/>
      <c r="F104" s="123"/>
      <c r="G104" s="123"/>
      <c r="H104" s="123"/>
      <c r="I104" s="124"/>
      <c r="J104" s="123" t="s">
        <v>115</v>
      </c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5">
        <f>'SO 08 - Přípojka el. energie'!J30</f>
        <v>0</v>
      </c>
      <c r="AH104" s="124"/>
      <c r="AI104" s="124"/>
      <c r="AJ104" s="124"/>
      <c r="AK104" s="124"/>
      <c r="AL104" s="124"/>
      <c r="AM104" s="124"/>
      <c r="AN104" s="125">
        <f>SUM(AG104,AT104)</f>
        <v>0</v>
      </c>
      <c r="AO104" s="124"/>
      <c r="AP104" s="124"/>
      <c r="AQ104" s="126" t="s">
        <v>94</v>
      </c>
      <c r="AR104" s="127"/>
      <c r="AS104" s="128">
        <v>0</v>
      </c>
      <c r="AT104" s="129">
        <f>ROUND(SUM(AV104:AW104),2)</f>
        <v>0</v>
      </c>
      <c r="AU104" s="130">
        <f>'SO 08 - Přípojka el. energie'!P118</f>
        <v>0</v>
      </c>
      <c r="AV104" s="129">
        <f>'SO 08 - Přípojka el. energie'!J33</f>
        <v>0</v>
      </c>
      <c r="AW104" s="129">
        <f>'SO 08 - Přípojka el. energie'!J34</f>
        <v>0</v>
      </c>
      <c r="AX104" s="129">
        <f>'SO 08 - Přípojka el. energie'!J35</f>
        <v>0</v>
      </c>
      <c r="AY104" s="129">
        <f>'SO 08 - Přípojka el. energie'!J36</f>
        <v>0</v>
      </c>
      <c r="AZ104" s="129">
        <f>'SO 08 - Přípojka el. energie'!F33</f>
        <v>0</v>
      </c>
      <c r="BA104" s="129">
        <f>'SO 08 - Přípojka el. energie'!F34</f>
        <v>0</v>
      </c>
      <c r="BB104" s="129">
        <f>'SO 08 - Přípojka el. energie'!F35</f>
        <v>0</v>
      </c>
      <c r="BC104" s="129">
        <f>'SO 08 - Přípojka el. energie'!F36</f>
        <v>0</v>
      </c>
      <c r="BD104" s="131">
        <f>'SO 08 - Přípojka el. energie'!F37</f>
        <v>0</v>
      </c>
      <c r="BE104" s="7"/>
      <c r="BT104" s="132" t="s">
        <v>86</v>
      </c>
      <c r="BV104" s="132" t="s">
        <v>80</v>
      </c>
      <c r="BW104" s="132" t="s">
        <v>116</v>
      </c>
      <c r="BX104" s="132" t="s">
        <v>5</v>
      </c>
      <c r="CL104" s="132" t="s">
        <v>1</v>
      </c>
      <c r="CM104" s="132" t="s">
        <v>88</v>
      </c>
    </row>
    <row r="105" s="7" customFormat="1" ht="16.5" customHeight="1">
      <c r="A105" s="120" t="s">
        <v>82</v>
      </c>
      <c r="B105" s="121"/>
      <c r="C105" s="122"/>
      <c r="D105" s="123" t="s">
        <v>117</v>
      </c>
      <c r="E105" s="123"/>
      <c r="F105" s="123"/>
      <c r="G105" s="123"/>
      <c r="H105" s="123"/>
      <c r="I105" s="124"/>
      <c r="J105" s="123" t="s">
        <v>118</v>
      </c>
      <c r="K105" s="123"/>
      <c r="L105" s="123"/>
      <c r="M105" s="123"/>
      <c r="N105" s="123"/>
      <c r="O105" s="123"/>
      <c r="P105" s="123"/>
      <c r="Q105" s="123"/>
      <c r="R105" s="123"/>
      <c r="S105" s="123"/>
      <c r="T105" s="123"/>
      <c r="U105" s="123"/>
      <c r="V105" s="123"/>
      <c r="W105" s="123"/>
      <c r="X105" s="123"/>
      <c r="Y105" s="123"/>
      <c r="Z105" s="123"/>
      <c r="AA105" s="123"/>
      <c r="AB105" s="123"/>
      <c r="AC105" s="123"/>
      <c r="AD105" s="123"/>
      <c r="AE105" s="123"/>
      <c r="AF105" s="123"/>
      <c r="AG105" s="125">
        <f>'SO 09 - Oplocení'!J30</f>
        <v>0</v>
      </c>
      <c r="AH105" s="124"/>
      <c r="AI105" s="124"/>
      <c r="AJ105" s="124"/>
      <c r="AK105" s="124"/>
      <c r="AL105" s="124"/>
      <c r="AM105" s="124"/>
      <c r="AN105" s="125">
        <f>SUM(AG105,AT105)</f>
        <v>0</v>
      </c>
      <c r="AO105" s="124"/>
      <c r="AP105" s="124"/>
      <c r="AQ105" s="126" t="s">
        <v>94</v>
      </c>
      <c r="AR105" s="127"/>
      <c r="AS105" s="128">
        <v>0</v>
      </c>
      <c r="AT105" s="129">
        <f>ROUND(SUM(AV105:AW105),2)</f>
        <v>0</v>
      </c>
      <c r="AU105" s="130">
        <f>'SO 09 - Oplocení'!P120</f>
        <v>0</v>
      </c>
      <c r="AV105" s="129">
        <f>'SO 09 - Oplocení'!J33</f>
        <v>0</v>
      </c>
      <c r="AW105" s="129">
        <f>'SO 09 - Oplocení'!J34</f>
        <v>0</v>
      </c>
      <c r="AX105" s="129">
        <f>'SO 09 - Oplocení'!J35</f>
        <v>0</v>
      </c>
      <c r="AY105" s="129">
        <f>'SO 09 - Oplocení'!J36</f>
        <v>0</v>
      </c>
      <c r="AZ105" s="129">
        <f>'SO 09 - Oplocení'!F33</f>
        <v>0</v>
      </c>
      <c r="BA105" s="129">
        <f>'SO 09 - Oplocení'!F34</f>
        <v>0</v>
      </c>
      <c r="BB105" s="129">
        <f>'SO 09 - Oplocení'!F35</f>
        <v>0</v>
      </c>
      <c r="BC105" s="129">
        <f>'SO 09 - Oplocení'!F36</f>
        <v>0</v>
      </c>
      <c r="BD105" s="131">
        <f>'SO 09 - Oplocení'!F37</f>
        <v>0</v>
      </c>
      <c r="BE105" s="7"/>
      <c r="BT105" s="132" t="s">
        <v>86</v>
      </c>
      <c r="BV105" s="132" t="s">
        <v>80</v>
      </c>
      <c r="BW105" s="132" t="s">
        <v>119</v>
      </c>
      <c r="BX105" s="132" t="s">
        <v>5</v>
      </c>
      <c r="CL105" s="132" t="s">
        <v>1</v>
      </c>
      <c r="CM105" s="132" t="s">
        <v>88</v>
      </c>
    </row>
    <row r="106" s="7" customFormat="1" ht="16.5" customHeight="1">
      <c r="A106" s="120" t="s">
        <v>82</v>
      </c>
      <c r="B106" s="121"/>
      <c r="C106" s="122"/>
      <c r="D106" s="123" t="s">
        <v>120</v>
      </c>
      <c r="E106" s="123"/>
      <c r="F106" s="123"/>
      <c r="G106" s="123"/>
      <c r="H106" s="123"/>
      <c r="I106" s="124"/>
      <c r="J106" s="123" t="s">
        <v>121</v>
      </c>
      <c r="K106" s="123"/>
      <c r="L106" s="123"/>
      <c r="M106" s="123"/>
      <c r="N106" s="123"/>
      <c r="O106" s="123"/>
      <c r="P106" s="123"/>
      <c r="Q106" s="123"/>
      <c r="R106" s="123"/>
      <c r="S106" s="123"/>
      <c r="T106" s="123"/>
      <c r="U106" s="123"/>
      <c r="V106" s="123"/>
      <c r="W106" s="123"/>
      <c r="X106" s="123"/>
      <c r="Y106" s="123"/>
      <c r="Z106" s="123"/>
      <c r="AA106" s="123"/>
      <c r="AB106" s="123"/>
      <c r="AC106" s="123"/>
      <c r="AD106" s="123"/>
      <c r="AE106" s="123"/>
      <c r="AF106" s="123"/>
      <c r="AG106" s="125">
        <f>'VON - Vedlejší a ostatní ...'!J30</f>
        <v>0</v>
      </c>
      <c r="AH106" s="124"/>
      <c r="AI106" s="124"/>
      <c r="AJ106" s="124"/>
      <c r="AK106" s="124"/>
      <c r="AL106" s="124"/>
      <c r="AM106" s="124"/>
      <c r="AN106" s="125">
        <f>SUM(AG106,AT106)</f>
        <v>0</v>
      </c>
      <c r="AO106" s="124"/>
      <c r="AP106" s="124"/>
      <c r="AQ106" s="126" t="s">
        <v>120</v>
      </c>
      <c r="AR106" s="127"/>
      <c r="AS106" s="128">
        <v>0</v>
      </c>
      <c r="AT106" s="129">
        <f>ROUND(SUM(AV106:AW106),2)</f>
        <v>0</v>
      </c>
      <c r="AU106" s="130">
        <f>'VON - Vedlejší a ostatní ...'!P120</f>
        <v>0</v>
      </c>
      <c r="AV106" s="129">
        <f>'VON - Vedlejší a ostatní ...'!J33</f>
        <v>0</v>
      </c>
      <c r="AW106" s="129">
        <f>'VON - Vedlejší a ostatní ...'!J34</f>
        <v>0</v>
      </c>
      <c r="AX106" s="129">
        <f>'VON - Vedlejší a ostatní ...'!J35</f>
        <v>0</v>
      </c>
      <c r="AY106" s="129">
        <f>'VON - Vedlejší a ostatní ...'!J36</f>
        <v>0</v>
      </c>
      <c r="AZ106" s="129">
        <f>'VON - Vedlejší a ostatní ...'!F33</f>
        <v>0</v>
      </c>
      <c r="BA106" s="129">
        <f>'VON - Vedlejší a ostatní ...'!F34</f>
        <v>0</v>
      </c>
      <c r="BB106" s="129">
        <f>'VON - Vedlejší a ostatní ...'!F35</f>
        <v>0</v>
      </c>
      <c r="BC106" s="129">
        <f>'VON - Vedlejší a ostatní ...'!F36</f>
        <v>0</v>
      </c>
      <c r="BD106" s="131">
        <f>'VON - Vedlejší a ostatní ...'!F37</f>
        <v>0</v>
      </c>
      <c r="BE106" s="7"/>
      <c r="BT106" s="132" t="s">
        <v>86</v>
      </c>
      <c r="BV106" s="132" t="s">
        <v>80</v>
      </c>
      <c r="BW106" s="132" t="s">
        <v>122</v>
      </c>
      <c r="BX106" s="132" t="s">
        <v>5</v>
      </c>
      <c r="CL106" s="132" t="s">
        <v>1</v>
      </c>
      <c r="CM106" s="132" t="s">
        <v>88</v>
      </c>
    </row>
    <row r="107" s="7" customFormat="1" ht="24.75" customHeight="1">
      <c r="A107" s="120" t="s">
        <v>82</v>
      </c>
      <c r="B107" s="121"/>
      <c r="C107" s="122"/>
      <c r="D107" s="123" t="s">
        <v>123</v>
      </c>
      <c r="E107" s="123"/>
      <c r="F107" s="123"/>
      <c r="G107" s="123"/>
      <c r="H107" s="123"/>
      <c r="I107" s="124"/>
      <c r="J107" s="123" t="s">
        <v>124</v>
      </c>
      <c r="K107" s="123"/>
      <c r="L107" s="123"/>
      <c r="M107" s="123"/>
      <c r="N107" s="123"/>
      <c r="O107" s="123"/>
      <c r="P107" s="123"/>
      <c r="Q107" s="123"/>
      <c r="R107" s="123"/>
      <c r="S107" s="123"/>
      <c r="T107" s="123"/>
      <c r="U107" s="123"/>
      <c r="V107" s="123"/>
      <c r="W107" s="123"/>
      <c r="X107" s="123"/>
      <c r="Y107" s="123"/>
      <c r="Z107" s="123"/>
      <c r="AA107" s="123"/>
      <c r="AB107" s="123"/>
      <c r="AC107" s="123"/>
      <c r="AD107" s="123"/>
      <c r="AE107" s="123"/>
      <c r="AF107" s="123"/>
      <c r="AG107" s="125">
        <f>'2023_10_21. - Odtok z ČOV...'!J30</f>
        <v>0</v>
      </c>
      <c r="AH107" s="124"/>
      <c r="AI107" s="124"/>
      <c r="AJ107" s="124"/>
      <c r="AK107" s="124"/>
      <c r="AL107" s="124"/>
      <c r="AM107" s="124"/>
      <c r="AN107" s="125">
        <f>SUM(AG107,AT107)</f>
        <v>0</v>
      </c>
      <c r="AO107" s="124"/>
      <c r="AP107" s="124"/>
      <c r="AQ107" s="126" t="s">
        <v>125</v>
      </c>
      <c r="AR107" s="127"/>
      <c r="AS107" s="133">
        <v>0</v>
      </c>
      <c r="AT107" s="134">
        <f>ROUND(SUM(AV107:AW107),2)</f>
        <v>0</v>
      </c>
      <c r="AU107" s="135">
        <f>'2023_10_21. - Odtok z ČOV...'!P123</f>
        <v>0</v>
      </c>
      <c r="AV107" s="134">
        <f>'2023_10_21. - Odtok z ČOV...'!J33</f>
        <v>0</v>
      </c>
      <c r="AW107" s="134">
        <f>'2023_10_21. - Odtok z ČOV...'!J34</f>
        <v>0</v>
      </c>
      <c r="AX107" s="134">
        <f>'2023_10_21. - Odtok z ČOV...'!J35</f>
        <v>0</v>
      </c>
      <c r="AY107" s="134">
        <f>'2023_10_21. - Odtok z ČOV...'!J36</f>
        <v>0</v>
      </c>
      <c r="AZ107" s="134">
        <f>'2023_10_21. - Odtok z ČOV...'!F33</f>
        <v>0</v>
      </c>
      <c r="BA107" s="134">
        <f>'2023_10_21. - Odtok z ČOV...'!F34</f>
        <v>0</v>
      </c>
      <c r="BB107" s="134">
        <f>'2023_10_21. - Odtok z ČOV...'!F35</f>
        <v>0</v>
      </c>
      <c r="BC107" s="134">
        <f>'2023_10_21. - Odtok z ČOV...'!F36</f>
        <v>0</v>
      </c>
      <c r="BD107" s="136">
        <f>'2023_10_21. - Odtok z ČOV...'!F37</f>
        <v>0</v>
      </c>
      <c r="BE107" s="7"/>
      <c r="BT107" s="132" t="s">
        <v>86</v>
      </c>
      <c r="BV107" s="132" t="s">
        <v>80</v>
      </c>
      <c r="BW107" s="132" t="s">
        <v>126</v>
      </c>
      <c r="BX107" s="132" t="s">
        <v>5</v>
      </c>
      <c r="CL107" s="132" t="s">
        <v>127</v>
      </c>
      <c r="CM107" s="132" t="s">
        <v>88</v>
      </c>
    </row>
    <row r="108" s="2" customFormat="1" ht="30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1"/>
      <c r="AG108" s="41"/>
      <c r="AH108" s="41"/>
      <c r="AI108" s="41"/>
      <c r="AJ108" s="41"/>
      <c r="AK108" s="41"/>
      <c r="AL108" s="41"/>
      <c r="AM108" s="41"/>
      <c r="AN108" s="41"/>
      <c r="AO108" s="41"/>
      <c r="AP108" s="41"/>
      <c r="AQ108" s="41"/>
      <c r="AR108" s="45"/>
      <c r="AS108" s="39"/>
      <c r="AT108" s="39"/>
      <c r="AU108" s="39"/>
      <c r="AV108" s="39"/>
      <c r="AW108" s="39"/>
      <c r="AX108" s="39"/>
      <c r="AY108" s="39"/>
      <c r="AZ108" s="39"/>
      <c r="BA108" s="39"/>
      <c r="BB108" s="39"/>
      <c r="BC108" s="39"/>
      <c r="BD108" s="39"/>
      <c r="B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8"/>
      <c r="M109" s="68"/>
      <c r="N109" s="68"/>
      <c r="O109" s="68"/>
      <c r="P109" s="68"/>
      <c r="Q109" s="68"/>
      <c r="R109" s="68"/>
      <c r="S109" s="68"/>
      <c r="T109" s="68"/>
      <c r="U109" s="68"/>
      <c r="V109" s="68"/>
      <c r="W109" s="68"/>
      <c r="X109" s="68"/>
      <c r="Y109" s="68"/>
      <c r="Z109" s="68"/>
      <c r="AA109" s="68"/>
      <c r="AB109" s="68"/>
      <c r="AC109" s="68"/>
      <c r="AD109" s="68"/>
      <c r="AE109" s="68"/>
      <c r="AF109" s="68"/>
      <c r="AG109" s="68"/>
      <c r="AH109" s="68"/>
      <c r="AI109" s="68"/>
      <c r="AJ109" s="68"/>
      <c r="AK109" s="68"/>
      <c r="AL109" s="68"/>
      <c r="AM109" s="68"/>
      <c r="AN109" s="68"/>
      <c r="AO109" s="68"/>
      <c r="AP109" s="68"/>
      <c r="AQ109" s="68"/>
      <c r="AR109" s="45"/>
      <c r="AS109" s="39"/>
      <c r="AT109" s="39"/>
      <c r="AU109" s="39"/>
      <c r="AV109" s="39"/>
      <c r="AW109" s="39"/>
      <c r="AX109" s="39"/>
      <c r="AY109" s="39"/>
      <c r="AZ109" s="39"/>
      <c r="BA109" s="39"/>
      <c r="BB109" s="39"/>
      <c r="BC109" s="39"/>
      <c r="BD109" s="39"/>
      <c r="BE109" s="39"/>
    </row>
  </sheetData>
  <sheetProtection sheet="1" formatColumns="0" formatRows="0" objects="1" scenarios="1" spinCount="100000" saltValue="MHllUZg/c2XqsXZC4amhOB+T2cSz8tNXkQ0+iojy3N9gAUhYAvxd+BLDwn/mW8ZSkEs6yRk/ny47ZMp8DWWQpg==" hashValue="Pm8KVAlty3sLb95K7fY0TQlEFWnYpbbWsRg+++cmyDxhCw8dDalWGHbkqJxR9RnJK0yT5ysHHMpsBa0uRoFuUg==" algorithmName="SHA-512" password="CC35"/>
  <mergeCells count="90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J85"/>
    <mergeCell ref="D105:H105"/>
    <mergeCell ref="J105:AF105"/>
    <mergeCell ref="D106:H106"/>
    <mergeCell ref="J106:AF106"/>
    <mergeCell ref="D107:H107"/>
    <mergeCell ref="J107:AF107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106:AP106"/>
    <mergeCell ref="AG106:AM106"/>
    <mergeCell ref="AN107:AP107"/>
    <mergeCell ref="AG107:AM107"/>
    <mergeCell ref="AG94:AM94"/>
    <mergeCell ref="AN94:AP94"/>
  </mergeCells>
  <hyperlinks>
    <hyperlink ref="A95" location="'PS 01 - Strojně technolog...'!C2" display="/"/>
    <hyperlink ref="A96" location="'PS 02 - Elektro část '!C2" display="/"/>
    <hyperlink ref="A97" location="'SO 01 - Budova ČOV'!C2" display="/"/>
    <hyperlink ref="A98" location="'SO 02 - Základ pro zásobn...'!C2" display="/"/>
    <hyperlink ref="A99" location="'SO 03 - Spojovací potrubí...'!C2" display="/"/>
    <hyperlink ref="A100" location="'SO 04 - Zpevněné plochy'!C2" display="/"/>
    <hyperlink ref="A101" location="'SO 05 - Terénní úpravy a ...'!C2" display="/"/>
    <hyperlink ref="A102" location="'SO 06 - Studna'!C2" display="/"/>
    <hyperlink ref="A103" location="'SO 07 - Vnější kabelové r...'!C2" display="/"/>
    <hyperlink ref="A104" location="'SO 08 - Přípojka el. energie'!C2" display="/"/>
    <hyperlink ref="A105" location="'SO 09 - Oplocení'!C2" display="/"/>
    <hyperlink ref="A106" location="'VON - Vedlejší a ostatní ...'!C2" display="/"/>
    <hyperlink ref="A107" location="'2023_10_21. - Odtok z ČO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128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Přestavlky – čistírna odpadních vod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2603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29. 8. 2023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27</v>
      </c>
      <c r="J21" s="144" t="s">
        <v>33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ROUND((SUM(BE121:BE158)),  2)</f>
        <v>0</v>
      </c>
      <c r="G33" s="39"/>
      <c r="H33" s="39"/>
      <c r="I33" s="156">
        <v>0.20999999999999999</v>
      </c>
      <c r="J33" s="155">
        <f>ROUND(((SUM(BE121:BE158))*I33),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ROUND((SUM(BF121:BF158)),  2)</f>
        <v>0</v>
      </c>
      <c r="G34" s="39"/>
      <c r="H34" s="39"/>
      <c r="I34" s="156">
        <v>0.14999999999999999</v>
      </c>
      <c r="J34" s="155">
        <f>ROUND(((SUM(BF121:BF158))*I34),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ROUND((SUM(BG121:BG158)),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ROUND((SUM(BH121:BH158)),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ROUND((SUM(BI121:BI158)),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Přestavlky – čistírna odpadních vod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07 - Vnější kabelové rozvody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29. 8. 2023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Obec Přestavlky</v>
      </c>
      <c r="G91" s="41"/>
      <c r="H91" s="41"/>
      <c r="I91" s="33" t="s">
        <v>30</v>
      </c>
      <c r="J91" s="37" t="str">
        <f>E21</f>
        <v xml:space="preserve">ENVISYSTEM, s.r.o., U Nikolajky 15, 15000  Praha 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132</v>
      </c>
      <c r="D94" s="177"/>
      <c r="E94" s="177"/>
      <c r="F94" s="177"/>
      <c r="G94" s="177"/>
      <c r="H94" s="177"/>
      <c r="I94" s="177"/>
      <c r="J94" s="178" t="s">
        <v>133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134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135</v>
      </c>
    </row>
    <row r="97" s="9" customFormat="1" ht="24.96" customHeight="1">
      <c r="A97" s="9"/>
      <c r="B97" s="180"/>
      <c r="C97" s="181"/>
      <c r="D97" s="182" t="s">
        <v>1327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1328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1331</v>
      </c>
      <c r="E99" s="189"/>
      <c r="F99" s="189"/>
      <c r="G99" s="189"/>
      <c r="H99" s="189"/>
      <c r="I99" s="189"/>
      <c r="J99" s="190">
        <f>J150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0"/>
      <c r="C100" s="181"/>
      <c r="D100" s="182" t="s">
        <v>2502</v>
      </c>
      <c r="E100" s="183"/>
      <c r="F100" s="183"/>
      <c r="G100" s="183"/>
      <c r="H100" s="183"/>
      <c r="I100" s="183"/>
      <c r="J100" s="184">
        <f>J155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6"/>
      <c r="C101" s="187"/>
      <c r="D101" s="188" t="s">
        <v>2604</v>
      </c>
      <c r="E101" s="189"/>
      <c r="F101" s="189"/>
      <c r="G101" s="189"/>
      <c r="H101" s="189"/>
      <c r="I101" s="189"/>
      <c r="J101" s="190">
        <f>J156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144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Přestavlky – čistírna odpadních vod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129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SO 07 - Vnější kabelové rozvody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 xml:space="preserve"> </v>
      </c>
      <c r="G115" s="41"/>
      <c r="H115" s="41"/>
      <c r="I115" s="33" t="s">
        <v>22</v>
      </c>
      <c r="J115" s="80" t="str">
        <f>IF(J12="","",J12)</f>
        <v>29. 8. 2023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40.05" customHeight="1">
      <c r="A117" s="39"/>
      <c r="B117" s="40"/>
      <c r="C117" s="33" t="s">
        <v>24</v>
      </c>
      <c r="D117" s="41"/>
      <c r="E117" s="41"/>
      <c r="F117" s="28" t="str">
        <f>E15</f>
        <v>Obec Přestavlky</v>
      </c>
      <c r="G117" s="41"/>
      <c r="H117" s="41"/>
      <c r="I117" s="33" t="s">
        <v>30</v>
      </c>
      <c r="J117" s="37" t="str">
        <f>E21</f>
        <v xml:space="preserve">ENVISYSTEM, s.r.o., U Nikolajky 15, 15000  Praha 5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35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145</v>
      </c>
      <c r="D120" s="195" t="s">
        <v>63</v>
      </c>
      <c r="E120" s="195" t="s">
        <v>59</v>
      </c>
      <c r="F120" s="195" t="s">
        <v>60</v>
      </c>
      <c r="G120" s="195" t="s">
        <v>146</v>
      </c>
      <c r="H120" s="195" t="s">
        <v>147</v>
      </c>
      <c r="I120" s="195" t="s">
        <v>148</v>
      </c>
      <c r="J120" s="196" t="s">
        <v>133</v>
      </c>
      <c r="K120" s="197" t="s">
        <v>149</v>
      </c>
      <c r="L120" s="198"/>
      <c r="M120" s="101" t="s">
        <v>1</v>
      </c>
      <c r="N120" s="102" t="s">
        <v>42</v>
      </c>
      <c r="O120" s="102" t="s">
        <v>150</v>
      </c>
      <c r="P120" s="102" t="s">
        <v>151</v>
      </c>
      <c r="Q120" s="102" t="s">
        <v>152</v>
      </c>
      <c r="R120" s="102" t="s">
        <v>153</v>
      </c>
      <c r="S120" s="102" t="s">
        <v>154</v>
      </c>
      <c r="T120" s="103" t="s">
        <v>155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156</v>
      </c>
      <c r="D121" s="41"/>
      <c r="E121" s="41"/>
      <c r="F121" s="41"/>
      <c r="G121" s="41"/>
      <c r="H121" s="41"/>
      <c r="I121" s="41"/>
      <c r="J121" s="199">
        <f>BK121</f>
        <v>0</v>
      </c>
      <c r="K121" s="41"/>
      <c r="L121" s="45"/>
      <c r="M121" s="104"/>
      <c r="N121" s="200"/>
      <c r="O121" s="105"/>
      <c r="P121" s="201">
        <f>P122+P155</f>
        <v>0</v>
      </c>
      <c r="Q121" s="105"/>
      <c r="R121" s="201">
        <f>R122+R155</f>
        <v>14.403600000000001</v>
      </c>
      <c r="S121" s="105"/>
      <c r="T121" s="202">
        <f>T122+T155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77</v>
      </c>
      <c r="AU121" s="18" t="s">
        <v>135</v>
      </c>
      <c r="BK121" s="203">
        <f>BK122+BK155</f>
        <v>0</v>
      </c>
    </row>
    <row r="122" s="12" customFormat="1" ht="25.92" customHeight="1">
      <c r="A122" s="12"/>
      <c r="B122" s="204"/>
      <c r="C122" s="205"/>
      <c r="D122" s="206" t="s">
        <v>77</v>
      </c>
      <c r="E122" s="207" t="s">
        <v>1354</v>
      </c>
      <c r="F122" s="207" t="s">
        <v>1355</v>
      </c>
      <c r="G122" s="205"/>
      <c r="H122" s="205"/>
      <c r="I122" s="208"/>
      <c r="J122" s="209">
        <f>BK122</f>
        <v>0</v>
      </c>
      <c r="K122" s="205"/>
      <c r="L122" s="210"/>
      <c r="M122" s="211"/>
      <c r="N122" s="212"/>
      <c r="O122" s="212"/>
      <c r="P122" s="213">
        <f>P123+P150</f>
        <v>0</v>
      </c>
      <c r="Q122" s="212"/>
      <c r="R122" s="213">
        <f>R123+R150</f>
        <v>14.4</v>
      </c>
      <c r="S122" s="212"/>
      <c r="T122" s="214">
        <f>T123+T150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162</v>
      </c>
      <c r="AT122" s="216" t="s">
        <v>77</v>
      </c>
      <c r="AU122" s="216" t="s">
        <v>78</v>
      </c>
      <c r="AY122" s="215" t="s">
        <v>159</v>
      </c>
      <c r="BK122" s="217">
        <f>BK123+BK150</f>
        <v>0</v>
      </c>
    </row>
    <row r="123" s="12" customFormat="1" ht="22.8" customHeight="1">
      <c r="A123" s="12"/>
      <c r="B123" s="204"/>
      <c r="C123" s="205"/>
      <c r="D123" s="206" t="s">
        <v>77</v>
      </c>
      <c r="E123" s="218" t="s">
        <v>86</v>
      </c>
      <c r="F123" s="218" t="s">
        <v>1356</v>
      </c>
      <c r="G123" s="205"/>
      <c r="H123" s="205"/>
      <c r="I123" s="208"/>
      <c r="J123" s="219">
        <f>BK123</f>
        <v>0</v>
      </c>
      <c r="K123" s="205"/>
      <c r="L123" s="210"/>
      <c r="M123" s="211"/>
      <c r="N123" s="212"/>
      <c r="O123" s="212"/>
      <c r="P123" s="213">
        <f>SUM(P124:P149)</f>
        <v>0</v>
      </c>
      <c r="Q123" s="212"/>
      <c r="R123" s="213">
        <f>SUM(R124:R149)</f>
        <v>14.4</v>
      </c>
      <c r="S123" s="212"/>
      <c r="T123" s="214">
        <f>SUM(T124:T149)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162</v>
      </c>
      <c r="AT123" s="216" t="s">
        <v>77</v>
      </c>
      <c r="AU123" s="216" t="s">
        <v>86</v>
      </c>
      <c r="AY123" s="215" t="s">
        <v>159</v>
      </c>
      <c r="BK123" s="217">
        <f>SUM(BK124:BK149)</f>
        <v>0</v>
      </c>
    </row>
    <row r="124" s="2" customFormat="1" ht="33" customHeight="1">
      <c r="A124" s="39"/>
      <c r="B124" s="40"/>
      <c r="C124" s="235" t="s">
        <v>86</v>
      </c>
      <c r="D124" s="235" t="s">
        <v>316</v>
      </c>
      <c r="E124" s="236" t="s">
        <v>2605</v>
      </c>
      <c r="F124" s="237" t="s">
        <v>2606</v>
      </c>
      <c r="G124" s="238" t="s">
        <v>1373</v>
      </c>
      <c r="H124" s="239">
        <v>26.399999999999999</v>
      </c>
      <c r="I124" s="240"/>
      <c r="J124" s="241">
        <f>ROUND(I124*H124,2)</f>
        <v>0</v>
      </c>
      <c r="K124" s="242"/>
      <c r="L124" s="45"/>
      <c r="M124" s="243" t="s">
        <v>1</v>
      </c>
      <c r="N124" s="244" t="s">
        <v>43</v>
      </c>
      <c r="O124" s="92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3" t="s">
        <v>168</v>
      </c>
      <c r="AT124" s="233" t="s">
        <v>316</v>
      </c>
      <c r="AU124" s="233" t="s">
        <v>88</v>
      </c>
      <c r="AY124" s="18" t="s">
        <v>159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8" t="s">
        <v>86</v>
      </c>
      <c r="BK124" s="234">
        <f>ROUND(I124*H124,2)</f>
        <v>0</v>
      </c>
      <c r="BL124" s="18" t="s">
        <v>168</v>
      </c>
      <c r="BM124" s="233" t="s">
        <v>2607</v>
      </c>
    </row>
    <row r="125" s="13" customFormat="1">
      <c r="A125" s="13"/>
      <c r="B125" s="252"/>
      <c r="C125" s="253"/>
      <c r="D125" s="254" t="s">
        <v>1361</v>
      </c>
      <c r="E125" s="255" t="s">
        <v>1</v>
      </c>
      <c r="F125" s="256" t="s">
        <v>2608</v>
      </c>
      <c r="G125" s="253"/>
      <c r="H125" s="257">
        <v>26.399999999999999</v>
      </c>
      <c r="I125" s="258"/>
      <c r="J125" s="253"/>
      <c r="K125" s="253"/>
      <c r="L125" s="259"/>
      <c r="M125" s="260"/>
      <c r="N125" s="261"/>
      <c r="O125" s="261"/>
      <c r="P125" s="261"/>
      <c r="Q125" s="261"/>
      <c r="R125" s="261"/>
      <c r="S125" s="261"/>
      <c r="T125" s="26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3" t="s">
        <v>1361</v>
      </c>
      <c r="AU125" s="263" t="s">
        <v>88</v>
      </c>
      <c r="AV125" s="13" t="s">
        <v>88</v>
      </c>
      <c r="AW125" s="13" t="s">
        <v>34</v>
      </c>
      <c r="AX125" s="13" t="s">
        <v>78</v>
      </c>
      <c r="AY125" s="263" t="s">
        <v>159</v>
      </c>
    </row>
    <row r="126" s="14" customFormat="1">
      <c r="A126" s="14"/>
      <c r="B126" s="264"/>
      <c r="C126" s="265"/>
      <c r="D126" s="254" t="s">
        <v>1361</v>
      </c>
      <c r="E126" s="266" t="s">
        <v>1</v>
      </c>
      <c r="F126" s="267" t="s">
        <v>1363</v>
      </c>
      <c r="G126" s="265"/>
      <c r="H126" s="268">
        <v>26.399999999999999</v>
      </c>
      <c r="I126" s="269"/>
      <c r="J126" s="265"/>
      <c r="K126" s="265"/>
      <c r="L126" s="270"/>
      <c r="M126" s="271"/>
      <c r="N126" s="272"/>
      <c r="O126" s="272"/>
      <c r="P126" s="272"/>
      <c r="Q126" s="272"/>
      <c r="R126" s="272"/>
      <c r="S126" s="272"/>
      <c r="T126" s="27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74" t="s">
        <v>1361</v>
      </c>
      <c r="AU126" s="274" t="s">
        <v>88</v>
      </c>
      <c r="AV126" s="14" t="s">
        <v>168</v>
      </c>
      <c r="AW126" s="14" t="s">
        <v>34</v>
      </c>
      <c r="AX126" s="14" t="s">
        <v>86</v>
      </c>
      <c r="AY126" s="274" t="s">
        <v>159</v>
      </c>
    </row>
    <row r="127" s="2" customFormat="1" ht="37.8" customHeight="1">
      <c r="A127" s="39"/>
      <c r="B127" s="40"/>
      <c r="C127" s="235" t="s">
        <v>88</v>
      </c>
      <c r="D127" s="235" t="s">
        <v>316</v>
      </c>
      <c r="E127" s="236" t="s">
        <v>2010</v>
      </c>
      <c r="F127" s="237" t="s">
        <v>2011</v>
      </c>
      <c r="G127" s="238" t="s">
        <v>1373</v>
      </c>
      <c r="H127" s="239">
        <v>10.800000000000001</v>
      </c>
      <c r="I127" s="240"/>
      <c r="J127" s="241">
        <f>ROUND(I127*H127,2)</f>
        <v>0</v>
      </c>
      <c r="K127" s="242"/>
      <c r="L127" s="45"/>
      <c r="M127" s="243" t="s">
        <v>1</v>
      </c>
      <c r="N127" s="244" t="s">
        <v>43</v>
      </c>
      <c r="O127" s="92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3" t="s">
        <v>168</v>
      </c>
      <c r="AT127" s="233" t="s">
        <v>316</v>
      </c>
      <c r="AU127" s="233" t="s">
        <v>88</v>
      </c>
      <c r="AY127" s="18" t="s">
        <v>159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8" t="s">
        <v>86</v>
      </c>
      <c r="BK127" s="234">
        <f>ROUND(I127*H127,2)</f>
        <v>0</v>
      </c>
      <c r="BL127" s="18" t="s">
        <v>168</v>
      </c>
      <c r="BM127" s="233" t="s">
        <v>2609</v>
      </c>
    </row>
    <row r="128" s="13" customFormat="1">
      <c r="A128" s="13"/>
      <c r="B128" s="252"/>
      <c r="C128" s="253"/>
      <c r="D128" s="254" t="s">
        <v>1361</v>
      </c>
      <c r="E128" s="255" t="s">
        <v>1</v>
      </c>
      <c r="F128" s="256" t="s">
        <v>2610</v>
      </c>
      <c r="G128" s="253"/>
      <c r="H128" s="257">
        <v>26.399999999999999</v>
      </c>
      <c r="I128" s="258"/>
      <c r="J128" s="253"/>
      <c r="K128" s="253"/>
      <c r="L128" s="259"/>
      <c r="M128" s="260"/>
      <c r="N128" s="261"/>
      <c r="O128" s="261"/>
      <c r="P128" s="261"/>
      <c r="Q128" s="261"/>
      <c r="R128" s="261"/>
      <c r="S128" s="261"/>
      <c r="T128" s="26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3" t="s">
        <v>1361</v>
      </c>
      <c r="AU128" s="263" t="s">
        <v>88</v>
      </c>
      <c r="AV128" s="13" t="s">
        <v>88</v>
      </c>
      <c r="AW128" s="13" t="s">
        <v>34</v>
      </c>
      <c r="AX128" s="13" t="s">
        <v>78</v>
      </c>
      <c r="AY128" s="263" t="s">
        <v>159</v>
      </c>
    </row>
    <row r="129" s="13" customFormat="1">
      <c r="A129" s="13"/>
      <c r="B129" s="252"/>
      <c r="C129" s="253"/>
      <c r="D129" s="254" t="s">
        <v>1361</v>
      </c>
      <c r="E129" s="255" t="s">
        <v>1</v>
      </c>
      <c r="F129" s="256" t="s">
        <v>2611</v>
      </c>
      <c r="G129" s="253"/>
      <c r="H129" s="257">
        <v>-15.6</v>
      </c>
      <c r="I129" s="258"/>
      <c r="J129" s="253"/>
      <c r="K129" s="253"/>
      <c r="L129" s="259"/>
      <c r="M129" s="260"/>
      <c r="N129" s="261"/>
      <c r="O129" s="261"/>
      <c r="P129" s="261"/>
      <c r="Q129" s="261"/>
      <c r="R129" s="261"/>
      <c r="S129" s="261"/>
      <c r="T129" s="26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3" t="s">
        <v>1361</v>
      </c>
      <c r="AU129" s="263" t="s">
        <v>88</v>
      </c>
      <c r="AV129" s="13" t="s">
        <v>88</v>
      </c>
      <c r="AW129" s="13" t="s">
        <v>34</v>
      </c>
      <c r="AX129" s="13" t="s">
        <v>78</v>
      </c>
      <c r="AY129" s="263" t="s">
        <v>159</v>
      </c>
    </row>
    <row r="130" s="14" customFormat="1">
      <c r="A130" s="14"/>
      <c r="B130" s="264"/>
      <c r="C130" s="265"/>
      <c r="D130" s="254" t="s">
        <v>1361</v>
      </c>
      <c r="E130" s="266" t="s">
        <v>1</v>
      </c>
      <c r="F130" s="267" t="s">
        <v>1363</v>
      </c>
      <c r="G130" s="265"/>
      <c r="H130" s="268">
        <v>10.800000000000001</v>
      </c>
      <c r="I130" s="269"/>
      <c r="J130" s="265"/>
      <c r="K130" s="265"/>
      <c r="L130" s="270"/>
      <c r="M130" s="271"/>
      <c r="N130" s="272"/>
      <c r="O130" s="272"/>
      <c r="P130" s="272"/>
      <c r="Q130" s="272"/>
      <c r="R130" s="272"/>
      <c r="S130" s="272"/>
      <c r="T130" s="27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4" t="s">
        <v>1361</v>
      </c>
      <c r="AU130" s="274" t="s">
        <v>88</v>
      </c>
      <c r="AV130" s="14" t="s">
        <v>168</v>
      </c>
      <c r="AW130" s="14" t="s">
        <v>34</v>
      </c>
      <c r="AX130" s="14" t="s">
        <v>86</v>
      </c>
      <c r="AY130" s="274" t="s">
        <v>159</v>
      </c>
    </row>
    <row r="131" s="2" customFormat="1" ht="37.8" customHeight="1">
      <c r="A131" s="39"/>
      <c r="B131" s="40"/>
      <c r="C131" s="235" t="s">
        <v>173</v>
      </c>
      <c r="D131" s="235" t="s">
        <v>316</v>
      </c>
      <c r="E131" s="236" t="s">
        <v>2015</v>
      </c>
      <c r="F131" s="237" t="s">
        <v>2016</v>
      </c>
      <c r="G131" s="238" t="s">
        <v>1373</v>
      </c>
      <c r="H131" s="239">
        <v>54</v>
      </c>
      <c r="I131" s="240"/>
      <c r="J131" s="241">
        <f>ROUND(I131*H131,2)</f>
        <v>0</v>
      </c>
      <c r="K131" s="242"/>
      <c r="L131" s="45"/>
      <c r="M131" s="243" t="s">
        <v>1</v>
      </c>
      <c r="N131" s="244" t="s">
        <v>43</v>
      </c>
      <c r="O131" s="92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3" t="s">
        <v>168</v>
      </c>
      <c r="AT131" s="233" t="s">
        <v>316</v>
      </c>
      <c r="AU131" s="233" t="s">
        <v>88</v>
      </c>
      <c r="AY131" s="18" t="s">
        <v>159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8" t="s">
        <v>86</v>
      </c>
      <c r="BK131" s="234">
        <f>ROUND(I131*H131,2)</f>
        <v>0</v>
      </c>
      <c r="BL131" s="18" t="s">
        <v>168</v>
      </c>
      <c r="BM131" s="233" t="s">
        <v>2612</v>
      </c>
    </row>
    <row r="132" s="13" customFormat="1">
      <c r="A132" s="13"/>
      <c r="B132" s="252"/>
      <c r="C132" s="253"/>
      <c r="D132" s="254" t="s">
        <v>1361</v>
      </c>
      <c r="E132" s="255" t="s">
        <v>1</v>
      </c>
      <c r="F132" s="256" t="s">
        <v>2613</v>
      </c>
      <c r="G132" s="253"/>
      <c r="H132" s="257">
        <v>54</v>
      </c>
      <c r="I132" s="258"/>
      <c r="J132" s="253"/>
      <c r="K132" s="253"/>
      <c r="L132" s="259"/>
      <c r="M132" s="260"/>
      <c r="N132" s="261"/>
      <c r="O132" s="261"/>
      <c r="P132" s="261"/>
      <c r="Q132" s="261"/>
      <c r="R132" s="261"/>
      <c r="S132" s="261"/>
      <c r="T132" s="26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3" t="s">
        <v>1361</v>
      </c>
      <c r="AU132" s="263" t="s">
        <v>88</v>
      </c>
      <c r="AV132" s="13" t="s">
        <v>88</v>
      </c>
      <c r="AW132" s="13" t="s">
        <v>34</v>
      </c>
      <c r="AX132" s="13" t="s">
        <v>78</v>
      </c>
      <c r="AY132" s="263" t="s">
        <v>159</v>
      </c>
    </row>
    <row r="133" s="14" customFormat="1">
      <c r="A133" s="14"/>
      <c r="B133" s="264"/>
      <c r="C133" s="265"/>
      <c r="D133" s="254" t="s">
        <v>1361</v>
      </c>
      <c r="E133" s="266" t="s">
        <v>1</v>
      </c>
      <c r="F133" s="267" t="s">
        <v>1363</v>
      </c>
      <c r="G133" s="265"/>
      <c r="H133" s="268">
        <v>54</v>
      </c>
      <c r="I133" s="269"/>
      <c r="J133" s="265"/>
      <c r="K133" s="265"/>
      <c r="L133" s="270"/>
      <c r="M133" s="271"/>
      <c r="N133" s="272"/>
      <c r="O133" s="272"/>
      <c r="P133" s="272"/>
      <c r="Q133" s="272"/>
      <c r="R133" s="272"/>
      <c r="S133" s="272"/>
      <c r="T133" s="27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4" t="s">
        <v>1361</v>
      </c>
      <c r="AU133" s="274" t="s">
        <v>88</v>
      </c>
      <c r="AV133" s="14" t="s">
        <v>168</v>
      </c>
      <c r="AW133" s="14" t="s">
        <v>34</v>
      </c>
      <c r="AX133" s="14" t="s">
        <v>86</v>
      </c>
      <c r="AY133" s="274" t="s">
        <v>159</v>
      </c>
    </row>
    <row r="134" s="2" customFormat="1" ht="33" customHeight="1">
      <c r="A134" s="39"/>
      <c r="B134" s="40"/>
      <c r="C134" s="235" t="s">
        <v>168</v>
      </c>
      <c r="D134" s="235" t="s">
        <v>316</v>
      </c>
      <c r="E134" s="236" t="s">
        <v>2022</v>
      </c>
      <c r="F134" s="237" t="s">
        <v>2023</v>
      </c>
      <c r="G134" s="238" t="s">
        <v>1427</v>
      </c>
      <c r="H134" s="239">
        <v>19.440000000000001</v>
      </c>
      <c r="I134" s="240"/>
      <c r="J134" s="241">
        <f>ROUND(I134*H134,2)</f>
        <v>0</v>
      </c>
      <c r="K134" s="242"/>
      <c r="L134" s="45"/>
      <c r="M134" s="243" t="s">
        <v>1</v>
      </c>
      <c r="N134" s="244" t="s">
        <v>43</v>
      </c>
      <c r="O134" s="92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3" t="s">
        <v>168</v>
      </c>
      <c r="AT134" s="233" t="s">
        <v>316</v>
      </c>
      <c r="AU134" s="233" t="s">
        <v>88</v>
      </c>
      <c r="AY134" s="18" t="s">
        <v>159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8" t="s">
        <v>86</v>
      </c>
      <c r="BK134" s="234">
        <f>ROUND(I134*H134,2)</f>
        <v>0</v>
      </c>
      <c r="BL134" s="18" t="s">
        <v>168</v>
      </c>
      <c r="BM134" s="233" t="s">
        <v>2614</v>
      </c>
    </row>
    <row r="135" s="13" customFormat="1">
      <c r="A135" s="13"/>
      <c r="B135" s="252"/>
      <c r="C135" s="253"/>
      <c r="D135" s="254" t="s">
        <v>1361</v>
      </c>
      <c r="E135" s="255" t="s">
        <v>1</v>
      </c>
      <c r="F135" s="256" t="s">
        <v>2615</v>
      </c>
      <c r="G135" s="253"/>
      <c r="H135" s="257">
        <v>19.440000000000001</v>
      </c>
      <c r="I135" s="258"/>
      <c r="J135" s="253"/>
      <c r="K135" s="253"/>
      <c r="L135" s="259"/>
      <c r="M135" s="260"/>
      <c r="N135" s="261"/>
      <c r="O135" s="261"/>
      <c r="P135" s="261"/>
      <c r="Q135" s="261"/>
      <c r="R135" s="261"/>
      <c r="S135" s="261"/>
      <c r="T135" s="26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3" t="s">
        <v>1361</v>
      </c>
      <c r="AU135" s="263" t="s">
        <v>88</v>
      </c>
      <c r="AV135" s="13" t="s">
        <v>88</v>
      </c>
      <c r="AW135" s="13" t="s">
        <v>34</v>
      </c>
      <c r="AX135" s="13" t="s">
        <v>78</v>
      </c>
      <c r="AY135" s="263" t="s">
        <v>159</v>
      </c>
    </row>
    <row r="136" s="14" customFormat="1">
      <c r="A136" s="14"/>
      <c r="B136" s="264"/>
      <c r="C136" s="265"/>
      <c r="D136" s="254" t="s">
        <v>1361</v>
      </c>
      <c r="E136" s="266" t="s">
        <v>1</v>
      </c>
      <c r="F136" s="267" t="s">
        <v>1363</v>
      </c>
      <c r="G136" s="265"/>
      <c r="H136" s="268">
        <v>19.440000000000001</v>
      </c>
      <c r="I136" s="269"/>
      <c r="J136" s="265"/>
      <c r="K136" s="265"/>
      <c r="L136" s="270"/>
      <c r="M136" s="271"/>
      <c r="N136" s="272"/>
      <c r="O136" s="272"/>
      <c r="P136" s="272"/>
      <c r="Q136" s="272"/>
      <c r="R136" s="272"/>
      <c r="S136" s="272"/>
      <c r="T136" s="27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4" t="s">
        <v>1361</v>
      </c>
      <c r="AU136" s="274" t="s">
        <v>88</v>
      </c>
      <c r="AV136" s="14" t="s">
        <v>168</v>
      </c>
      <c r="AW136" s="14" t="s">
        <v>34</v>
      </c>
      <c r="AX136" s="14" t="s">
        <v>86</v>
      </c>
      <c r="AY136" s="274" t="s">
        <v>159</v>
      </c>
    </row>
    <row r="137" s="2" customFormat="1" ht="16.5" customHeight="1">
      <c r="A137" s="39"/>
      <c r="B137" s="40"/>
      <c r="C137" s="235" t="s">
        <v>162</v>
      </c>
      <c r="D137" s="235" t="s">
        <v>316</v>
      </c>
      <c r="E137" s="236" t="s">
        <v>2026</v>
      </c>
      <c r="F137" s="237" t="s">
        <v>2027</v>
      </c>
      <c r="G137" s="238" t="s">
        <v>1373</v>
      </c>
      <c r="H137" s="239">
        <v>10.800000000000001</v>
      </c>
      <c r="I137" s="240"/>
      <c r="J137" s="241">
        <f>ROUND(I137*H137,2)</f>
        <v>0</v>
      </c>
      <c r="K137" s="242"/>
      <c r="L137" s="45"/>
      <c r="M137" s="243" t="s">
        <v>1</v>
      </c>
      <c r="N137" s="244" t="s">
        <v>43</v>
      </c>
      <c r="O137" s="92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3" t="s">
        <v>168</v>
      </c>
      <c r="AT137" s="233" t="s">
        <v>316</v>
      </c>
      <c r="AU137" s="233" t="s">
        <v>88</v>
      </c>
      <c r="AY137" s="18" t="s">
        <v>159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8" t="s">
        <v>86</v>
      </c>
      <c r="BK137" s="234">
        <f>ROUND(I137*H137,2)</f>
        <v>0</v>
      </c>
      <c r="BL137" s="18" t="s">
        <v>168</v>
      </c>
      <c r="BM137" s="233" t="s">
        <v>2616</v>
      </c>
    </row>
    <row r="138" s="13" customFormat="1">
      <c r="A138" s="13"/>
      <c r="B138" s="252"/>
      <c r="C138" s="253"/>
      <c r="D138" s="254" t="s">
        <v>1361</v>
      </c>
      <c r="E138" s="255" t="s">
        <v>1</v>
      </c>
      <c r="F138" s="256" t="s">
        <v>2617</v>
      </c>
      <c r="G138" s="253"/>
      <c r="H138" s="257">
        <v>10.800000000000001</v>
      </c>
      <c r="I138" s="258"/>
      <c r="J138" s="253"/>
      <c r="K138" s="253"/>
      <c r="L138" s="259"/>
      <c r="M138" s="260"/>
      <c r="N138" s="261"/>
      <c r="O138" s="261"/>
      <c r="P138" s="261"/>
      <c r="Q138" s="261"/>
      <c r="R138" s="261"/>
      <c r="S138" s="261"/>
      <c r="T138" s="26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3" t="s">
        <v>1361</v>
      </c>
      <c r="AU138" s="263" t="s">
        <v>88</v>
      </c>
      <c r="AV138" s="13" t="s">
        <v>88</v>
      </c>
      <c r="AW138" s="13" t="s">
        <v>34</v>
      </c>
      <c r="AX138" s="13" t="s">
        <v>78</v>
      </c>
      <c r="AY138" s="263" t="s">
        <v>159</v>
      </c>
    </row>
    <row r="139" s="14" customFormat="1">
      <c r="A139" s="14"/>
      <c r="B139" s="264"/>
      <c r="C139" s="265"/>
      <c r="D139" s="254" t="s">
        <v>1361</v>
      </c>
      <c r="E139" s="266" t="s">
        <v>1</v>
      </c>
      <c r="F139" s="267" t="s">
        <v>1363</v>
      </c>
      <c r="G139" s="265"/>
      <c r="H139" s="268">
        <v>10.800000000000001</v>
      </c>
      <c r="I139" s="269"/>
      <c r="J139" s="265"/>
      <c r="K139" s="265"/>
      <c r="L139" s="270"/>
      <c r="M139" s="271"/>
      <c r="N139" s="272"/>
      <c r="O139" s="272"/>
      <c r="P139" s="272"/>
      <c r="Q139" s="272"/>
      <c r="R139" s="272"/>
      <c r="S139" s="272"/>
      <c r="T139" s="27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4" t="s">
        <v>1361</v>
      </c>
      <c r="AU139" s="274" t="s">
        <v>88</v>
      </c>
      <c r="AV139" s="14" t="s">
        <v>168</v>
      </c>
      <c r="AW139" s="14" t="s">
        <v>34</v>
      </c>
      <c r="AX139" s="14" t="s">
        <v>86</v>
      </c>
      <c r="AY139" s="274" t="s">
        <v>159</v>
      </c>
    </row>
    <row r="140" s="2" customFormat="1" ht="24.15" customHeight="1">
      <c r="A140" s="39"/>
      <c r="B140" s="40"/>
      <c r="C140" s="235" t="s">
        <v>184</v>
      </c>
      <c r="D140" s="235" t="s">
        <v>316</v>
      </c>
      <c r="E140" s="236" t="s">
        <v>1386</v>
      </c>
      <c r="F140" s="237" t="s">
        <v>1387</v>
      </c>
      <c r="G140" s="238" t="s">
        <v>1373</v>
      </c>
      <c r="H140" s="239">
        <v>15.6</v>
      </c>
      <c r="I140" s="240"/>
      <c r="J140" s="241">
        <f>ROUND(I140*H140,2)</f>
        <v>0</v>
      </c>
      <c r="K140" s="242"/>
      <c r="L140" s="45"/>
      <c r="M140" s="243" t="s">
        <v>1</v>
      </c>
      <c r="N140" s="244" t="s">
        <v>43</v>
      </c>
      <c r="O140" s="92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3" t="s">
        <v>168</v>
      </c>
      <c r="AT140" s="233" t="s">
        <v>316</v>
      </c>
      <c r="AU140" s="233" t="s">
        <v>88</v>
      </c>
      <c r="AY140" s="18" t="s">
        <v>159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8" t="s">
        <v>86</v>
      </c>
      <c r="BK140" s="234">
        <f>ROUND(I140*H140,2)</f>
        <v>0</v>
      </c>
      <c r="BL140" s="18" t="s">
        <v>168</v>
      </c>
      <c r="BM140" s="233" t="s">
        <v>2618</v>
      </c>
    </row>
    <row r="141" s="15" customFormat="1">
      <c r="A141" s="15"/>
      <c r="B141" s="275"/>
      <c r="C141" s="276"/>
      <c r="D141" s="254" t="s">
        <v>1361</v>
      </c>
      <c r="E141" s="277" t="s">
        <v>1</v>
      </c>
      <c r="F141" s="278" t="s">
        <v>2619</v>
      </c>
      <c r="G141" s="276"/>
      <c r="H141" s="277" t="s">
        <v>1</v>
      </c>
      <c r="I141" s="279"/>
      <c r="J141" s="276"/>
      <c r="K141" s="276"/>
      <c r="L141" s="280"/>
      <c r="M141" s="281"/>
      <c r="N141" s="282"/>
      <c r="O141" s="282"/>
      <c r="P141" s="282"/>
      <c r="Q141" s="282"/>
      <c r="R141" s="282"/>
      <c r="S141" s="282"/>
      <c r="T141" s="28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84" t="s">
        <v>1361</v>
      </c>
      <c r="AU141" s="284" t="s">
        <v>88</v>
      </c>
      <c r="AV141" s="15" t="s">
        <v>86</v>
      </c>
      <c r="AW141" s="15" t="s">
        <v>34</v>
      </c>
      <c r="AX141" s="15" t="s">
        <v>78</v>
      </c>
      <c r="AY141" s="284" t="s">
        <v>159</v>
      </c>
    </row>
    <row r="142" s="13" customFormat="1">
      <c r="A142" s="13"/>
      <c r="B142" s="252"/>
      <c r="C142" s="253"/>
      <c r="D142" s="254" t="s">
        <v>1361</v>
      </c>
      <c r="E142" s="255" t="s">
        <v>1</v>
      </c>
      <c r="F142" s="256" t="s">
        <v>2620</v>
      </c>
      <c r="G142" s="253"/>
      <c r="H142" s="257">
        <v>15.6</v>
      </c>
      <c r="I142" s="258"/>
      <c r="J142" s="253"/>
      <c r="K142" s="253"/>
      <c r="L142" s="259"/>
      <c r="M142" s="260"/>
      <c r="N142" s="261"/>
      <c r="O142" s="261"/>
      <c r="P142" s="261"/>
      <c r="Q142" s="261"/>
      <c r="R142" s="261"/>
      <c r="S142" s="261"/>
      <c r="T142" s="26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3" t="s">
        <v>1361</v>
      </c>
      <c r="AU142" s="263" t="s">
        <v>88</v>
      </c>
      <c r="AV142" s="13" t="s">
        <v>88</v>
      </c>
      <c r="AW142" s="13" t="s">
        <v>34</v>
      </c>
      <c r="AX142" s="13" t="s">
        <v>78</v>
      </c>
      <c r="AY142" s="263" t="s">
        <v>159</v>
      </c>
    </row>
    <row r="143" s="14" customFormat="1">
      <c r="A143" s="14"/>
      <c r="B143" s="264"/>
      <c r="C143" s="265"/>
      <c r="D143" s="254" t="s">
        <v>1361</v>
      </c>
      <c r="E143" s="266" t="s">
        <v>1</v>
      </c>
      <c r="F143" s="267" t="s">
        <v>1363</v>
      </c>
      <c r="G143" s="265"/>
      <c r="H143" s="268">
        <v>15.6</v>
      </c>
      <c r="I143" s="269"/>
      <c r="J143" s="265"/>
      <c r="K143" s="265"/>
      <c r="L143" s="270"/>
      <c r="M143" s="271"/>
      <c r="N143" s="272"/>
      <c r="O143" s="272"/>
      <c r="P143" s="272"/>
      <c r="Q143" s="272"/>
      <c r="R143" s="272"/>
      <c r="S143" s="272"/>
      <c r="T143" s="27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4" t="s">
        <v>1361</v>
      </c>
      <c r="AU143" s="274" t="s">
        <v>88</v>
      </c>
      <c r="AV143" s="14" t="s">
        <v>168</v>
      </c>
      <c r="AW143" s="14" t="s">
        <v>34</v>
      </c>
      <c r="AX143" s="14" t="s">
        <v>86</v>
      </c>
      <c r="AY143" s="274" t="s">
        <v>159</v>
      </c>
    </row>
    <row r="144" s="2" customFormat="1" ht="24.15" customHeight="1">
      <c r="A144" s="39"/>
      <c r="B144" s="40"/>
      <c r="C144" s="235" t="s">
        <v>188</v>
      </c>
      <c r="D144" s="235" t="s">
        <v>316</v>
      </c>
      <c r="E144" s="236" t="s">
        <v>2124</v>
      </c>
      <c r="F144" s="237" t="s">
        <v>2125</v>
      </c>
      <c r="G144" s="238" t="s">
        <v>1373</v>
      </c>
      <c r="H144" s="239">
        <v>7.2000000000000002</v>
      </c>
      <c r="I144" s="240"/>
      <c r="J144" s="241">
        <f>ROUND(I144*H144,2)</f>
        <v>0</v>
      </c>
      <c r="K144" s="242"/>
      <c r="L144" s="45"/>
      <c r="M144" s="243" t="s">
        <v>1</v>
      </c>
      <c r="N144" s="244" t="s">
        <v>43</v>
      </c>
      <c r="O144" s="92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3" t="s">
        <v>168</v>
      </c>
      <c r="AT144" s="233" t="s">
        <v>316</v>
      </c>
      <c r="AU144" s="233" t="s">
        <v>88</v>
      </c>
      <c r="AY144" s="18" t="s">
        <v>159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8" t="s">
        <v>86</v>
      </c>
      <c r="BK144" s="234">
        <f>ROUND(I144*H144,2)</f>
        <v>0</v>
      </c>
      <c r="BL144" s="18" t="s">
        <v>168</v>
      </c>
      <c r="BM144" s="233" t="s">
        <v>2621</v>
      </c>
    </row>
    <row r="145" s="15" customFormat="1">
      <c r="A145" s="15"/>
      <c r="B145" s="275"/>
      <c r="C145" s="276"/>
      <c r="D145" s="254" t="s">
        <v>1361</v>
      </c>
      <c r="E145" s="277" t="s">
        <v>1</v>
      </c>
      <c r="F145" s="278" t="s">
        <v>2622</v>
      </c>
      <c r="G145" s="276"/>
      <c r="H145" s="277" t="s">
        <v>1</v>
      </c>
      <c r="I145" s="279"/>
      <c r="J145" s="276"/>
      <c r="K145" s="276"/>
      <c r="L145" s="280"/>
      <c r="M145" s="281"/>
      <c r="N145" s="282"/>
      <c r="O145" s="282"/>
      <c r="P145" s="282"/>
      <c r="Q145" s="282"/>
      <c r="R145" s="282"/>
      <c r="S145" s="282"/>
      <c r="T145" s="28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4" t="s">
        <v>1361</v>
      </c>
      <c r="AU145" s="284" t="s">
        <v>88</v>
      </c>
      <c r="AV145" s="15" t="s">
        <v>86</v>
      </c>
      <c r="AW145" s="15" t="s">
        <v>34</v>
      </c>
      <c r="AX145" s="15" t="s">
        <v>78</v>
      </c>
      <c r="AY145" s="284" t="s">
        <v>159</v>
      </c>
    </row>
    <row r="146" s="13" customFormat="1">
      <c r="A146" s="13"/>
      <c r="B146" s="252"/>
      <c r="C146" s="253"/>
      <c r="D146" s="254" t="s">
        <v>1361</v>
      </c>
      <c r="E146" s="255" t="s">
        <v>1</v>
      </c>
      <c r="F146" s="256" t="s">
        <v>2623</v>
      </c>
      <c r="G146" s="253"/>
      <c r="H146" s="257">
        <v>7.2000000000000002</v>
      </c>
      <c r="I146" s="258"/>
      <c r="J146" s="253"/>
      <c r="K146" s="253"/>
      <c r="L146" s="259"/>
      <c r="M146" s="260"/>
      <c r="N146" s="261"/>
      <c r="O146" s="261"/>
      <c r="P146" s="261"/>
      <c r="Q146" s="261"/>
      <c r="R146" s="261"/>
      <c r="S146" s="261"/>
      <c r="T146" s="26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3" t="s">
        <v>1361</v>
      </c>
      <c r="AU146" s="263" t="s">
        <v>88</v>
      </c>
      <c r="AV146" s="13" t="s">
        <v>88</v>
      </c>
      <c r="AW146" s="13" t="s">
        <v>34</v>
      </c>
      <c r="AX146" s="13" t="s">
        <v>78</v>
      </c>
      <c r="AY146" s="263" t="s">
        <v>159</v>
      </c>
    </row>
    <row r="147" s="14" customFormat="1">
      <c r="A147" s="14"/>
      <c r="B147" s="264"/>
      <c r="C147" s="265"/>
      <c r="D147" s="254" t="s">
        <v>1361</v>
      </c>
      <c r="E147" s="266" t="s">
        <v>1</v>
      </c>
      <c r="F147" s="267" t="s">
        <v>1363</v>
      </c>
      <c r="G147" s="265"/>
      <c r="H147" s="268">
        <v>7.2000000000000002</v>
      </c>
      <c r="I147" s="269"/>
      <c r="J147" s="265"/>
      <c r="K147" s="265"/>
      <c r="L147" s="270"/>
      <c r="M147" s="271"/>
      <c r="N147" s="272"/>
      <c r="O147" s="272"/>
      <c r="P147" s="272"/>
      <c r="Q147" s="272"/>
      <c r="R147" s="272"/>
      <c r="S147" s="272"/>
      <c r="T147" s="27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4" t="s">
        <v>1361</v>
      </c>
      <c r="AU147" s="274" t="s">
        <v>88</v>
      </c>
      <c r="AV147" s="14" t="s">
        <v>168</v>
      </c>
      <c r="AW147" s="14" t="s">
        <v>34</v>
      </c>
      <c r="AX147" s="14" t="s">
        <v>86</v>
      </c>
      <c r="AY147" s="274" t="s">
        <v>159</v>
      </c>
    </row>
    <row r="148" s="2" customFormat="1" ht="16.5" customHeight="1">
      <c r="A148" s="39"/>
      <c r="B148" s="40"/>
      <c r="C148" s="220" t="s">
        <v>167</v>
      </c>
      <c r="D148" s="220" t="s">
        <v>163</v>
      </c>
      <c r="E148" s="221" t="s">
        <v>2132</v>
      </c>
      <c r="F148" s="222" t="s">
        <v>2133</v>
      </c>
      <c r="G148" s="223" t="s">
        <v>1427</v>
      </c>
      <c r="H148" s="224">
        <v>14.4</v>
      </c>
      <c r="I148" s="225"/>
      <c r="J148" s="226">
        <f>ROUND(I148*H148,2)</f>
        <v>0</v>
      </c>
      <c r="K148" s="227"/>
      <c r="L148" s="228"/>
      <c r="M148" s="229" t="s">
        <v>1</v>
      </c>
      <c r="N148" s="230" t="s">
        <v>43</v>
      </c>
      <c r="O148" s="92"/>
      <c r="P148" s="231">
        <f>O148*H148</f>
        <v>0</v>
      </c>
      <c r="Q148" s="231">
        <v>1</v>
      </c>
      <c r="R148" s="231">
        <f>Q148*H148</f>
        <v>14.4</v>
      </c>
      <c r="S148" s="231">
        <v>0</v>
      </c>
      <c r="T148" s="232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3" t="s">
        <v>167</v>
      </c>
      <c r="AT148" s="233" t="s">
        <v>163</v>
      </c>
      <c r="AU148" s="233" t="s">
        <v>88</v>
      </c>
      <c r="AY148" s="18" t="s">
        <v>159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8" t="s">
        <v>86</v>
      </c>
      <c r="BK148" s="234">
        <f>ROUND(I148*H148,2)</f>
        <v>0</v>
      </c>
      <c r="BL148" s="18" t="s">
        <v>168</v>
      </c>
      <c r="BM148" s="233" t="s">
        <v>2624</v>
      </c>
    </row>
    <row r="149" s="13" customFormat="1">
      <c r="A149" s="13"/>
      <c r="B149" s="252"/>
      <c r="C149" s="253"/>
      <c r="D149" s="254" t="s">
        <v>1361</v>
      </c>
      <c r="E149" s="253"/>
      <c r="F149" s="256" t="s">
        <v>2625</v>
      </c>
      <c r="G149" s="253"/>
      <c r="H149" s="257">
        <v>14.4</v>
      </c>
      <c r="I149" s="258"/>
      <c r="J149" s="253"/>
      <c r="K149" s="253"/>
      <c r="L149" s="259"/>
      <c r="M149" s="260"/>
      <c r="N149" s="261"/>
      <c r="O149" s="261"/>
      <c r="P149" s="261"/>
      <c r="Q149" s="261"/>
      <c r="R149" s="261"/>
      <c r="S149" s="261"/>
      <c r="T149" s="26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3" t="s">
        <v>1361</v>
      </c>
      <c r="AU149" s="263" t="s">
        <v>88</v>
      </c>
      <c r="AV149" s="13" t="s">
        <v>88</v>
      </c>
      <c r="AW149" s="13" t="s">
        <v>4</v>
      </c>
      <c r="AX149" s="13" t="s">
        <v>86</v>
      </c>
      <c r="AY149" s="263" t="s">
        <v>159</v>
      </c>
    </row>
    <row r="150" s="12" customFormat="1" ht="22.8" customHeight="1">
      <c r="A150" s="12"/>
      <c r="B150" s="204"/>
      <c r="C150" s="205"/>
      <c r="D150" s="206" t="s">
        <v>77</v>
      </c>
      <c r="E150" s="218" t="s">
        <v>168</v>
      </c>
      <c r="F150" s="218" t="s">
        <v>1499</v>
      </c>
      <c r="G150" s="205"/>
      <c r="H150" s="205"/>
      <c r="I150" s="208"/>
      <c r="J150" s="219">
        <f>BK150</f>
        <v>0</v>
      </c>
      <c r="K150" s="205"/>
      <c r="L150" s="210"/>
      <c r="M150" s="211"/>
      <c r="N150" s="212"/>
      <c r="O150" s="212"/>
      <c r="P150" s="213">
        <f>SUM(P151:P154)</f>
        <v>0</v>
      </c>
      <c r="Q150" s="212"/>
      <c r="R150" s="213">
        <f>SUM(R151:R154)</f>
        <v>0</v>
      </c>
      <c r="S150" s="212"/>
      <c r="T150" s="214">
        <f>SUM(T151:T154)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5" t="s">
        <v>86</v>
      </c>
      <c r="AT150" s="216" t="s">
        <v>77</v>
      </c>
      <c r="AU150" s="216" t="s">
        <v>86</v>
      </c>
      <c r="AY150" s="215" t="s">
        <v>159</v>
      </c>
      <c r="BK150" s="217">
        <f>SUM(BK151:BK154)</f>
        <v>0</v>
      </c>
    </row>
    <row r="151" s="2" customFormat="1" ht="16.5" customHeight="1">
      <c r="A151" s="39"/>
      <c r="B151" s="40"/>
      <c r="C151" s="235" t="s">
        <v>195</v>
      </c>
      <c r="D151" s="235" t="s">
        <v>316</v>
      </c>
      <c r="E151" s="236" t="s">
        <v>2165</v>
      </c>
      <c r="F151" s="237" t="s">
        <v>2166</v>
      </c>
      <c r="G151" s="238" t="s">
        <v>1373</v>
      </c>
      <c r="H151" s="239">
        <v>3.6000000000000001</v>
      </c>
      <c r="I151" s="240"/>
      <c r="J151" s="241">
        <f>ROUND(I151*H151,2)</f>
        <v>0</v>
      </c>
      <c r="K151" s="242"/>
      <c r="L151" s="45"/>
      <c r="M151" s="243" t="s">
        <v>1</v>
      </c>
      <c r="N151" s="244" t="s">
        <v>43</v>
      </c>
      <c r="O151" s="92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3" t="s">
        <v>168</v>
      </c>
      <c r="AT151" s="233" t="s">
        <v>316</v>
      </c>
      <c r="AU151" s="233" t="s">
        <v>88</v>
      </c>
      <c r="AY151" s="18" t="s">
        <v>159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8" t="s">
        <v>86</v>
      </c>
      <c r="BK151" s="234">
        <f>ROUND(I151*H151,2)</f>
        <v>0</v>
      </c>
      <c r="BL151" s="18" t="s">
        <v>168</v>
      </c>
      <c r="BM151" s="233" t="s">
        <v>2626</v>
      </c>
    </row>
    <row r="152" s="15" customFormat="1">
      <c r="A152" s="15"/>
      <c r="B152" s="275"/>
      <c r="C152" s="276"/>
      <c r="D152" s="254" t="s">
        <v>1361</v>
      </c>
      <c r="E152" s="277" t="s">
        <v>1</v>
      </c>
      <c r="F152" s="278" t="s">
        <v>2627</v>
      </c>
      <c r="G152" s="276"/>
      <c r="H152" s="277" t="s">
        <v>1</v>
      </c>
      <c r="I152" s="279"/>
      <c r="J152" s="276"/>
      <c r="K152" s="276"/>
      <c r="L152" s="280"/>
      <c r="M152" s="281"/>
      <c r="N152" s="282"/>
      <c r="O152" s="282"/>
      <c r="P152" s="282"/>
      <c r="Q152" s="282"/>
      <c r="R152" s="282"/>
      <c r="S152" s="282"/>
      <c r="T152" s="28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4" t="s">
        <v>1361</v>
      </c>
      <c r="AU152" s="284" t="s">
        <v>88</v>
      </c>
      <c r="AV152" s="15" t="s">
        <v>86</v>
      </c>
      <c r="AW152" s="15" t="s">
        <v>34</v>
      </c>
      <c r="AX152" s="15" t="s">
        <v>78</v>
      </c>
      <c r="AY152" s="284" t="s">
        <v>159</v>
      </c>
    </row>
    <row r="153" s="13" customFormat="1">
      <c r="A153" s="13"/>
      <c r="B153" s="252"/>
      <c r="C153" s="253"/>
      <c r="D153" s="254" t="s">
        <v>1361</v>
      </c>
      <c r="E153" s="255" t="s">
        <v>1</v>
      </c>
      <c r="F153" s="256" t="s">
        <v>2628</v>
      </c>
      <c r="G153" s="253"/>
      <c r="H153" s="257">
        <v>3.6000000000000001</v>
      </c>
      <c r="I153" s="258"/>
      <c r="J153" s="253"/>
      <c r="K153" s="253"/>
      <c r="L153" s="259"/>
      <c r="M153" s="260"/>
      <c r="N153" s="261"/>
      <c r="O153" s="261"/>
      <c r="P153" s="261"/>
      <c r="Q153" s="261"/>
      <c r="R153" s="261"/>
      <c r="S153" s="261"/>
      <c r="T153" s="26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3" t="s">
        <v>1361</v>
      </c>
      <c r="AU153" s="263" t="s">
        <v>88</v>
      </c>
      <c r="AV153" s="13" t="s">
        <v>88</v>
      </c>
      <c r="AW153" s="13" t="s">
        <v>34</v>
      </c>
      <c r="AX153" s="13" t="s">
        <v>78</v>
      </c>
      <c r="AY153" s="263" t="s">
        <v>159</v>
      </c>
    </row>
    <row r="154" s="14" customFormat="1">
      <c r="A154" s="14"/>
      <c r="B154" s="264"/>
      <c r="C154" s="265"/>
      <c r="D154" s="254" t="s">
        <v>1361</v>
      </c>
      <c r="E154" s="266" t="s">
        <v>1</v>
      </c>
      <c r="F154" s="267" t="s">
        <v>1363</v>
      </c>
      <c r="G154" s="265"/>
      <c r="H154" s="268">
        <v>3.6000000000000001</v>
      </c>
      <c r="I154" s="269"/>
      <c r="J154" s="265"/>
      <c r="K154" s="265"/>
      <c r="L154" s="270"/>
      <c r="M154" s="271"/>
      <c r="N154" s="272"/>
      <c r="O154" s="272"/>
      <c r="P154" s="272"/>
      <c r="Q154" s="272"/>
      <c r="R154" s="272"/>
      <c r="S154" s="272"/>
      <c r="T154" s="27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4" t="s">
        <v>1361</v>
      </c>
      <c r="AU154" s="274" t="s">
        <v>88</v>
      </c>
      <c r="AV154" s="14" t="s">
        <v>168</v>
      </c>
      <c r="AW154" s="14" t="s">
        <v>34</v>
      </c>
      <c r="AX154" s="14" t="s">
        <v>86</v>
      </c>
      <c r="AY154" s="274" t="s">
        <v>159</v>
      </c>
    </row>
    <row r="155" s="12" customFormat="1" ht="25.92" customHeight="1">
      <c r="A155" s="12"/>
      <c r="B155" s="204"/>
      <c r="C155" s="205"/>
      <c r="D155" s="206" t="s">
        <v>77</v>
      </c>
      <c r="E155" s="207" t="s">
        <v>163</v>
      </c>
      <c r="F155" s="207" t="s">
        <v>2597</v>
      </c>
      <c r="G155" s="205"/>
      <c r="H155" s="205"/>
      <c r="I155" s="208"/>
      <c r="J155" s="209">
        <f>BK155</f>
        <v>0</v>
      </c>
      <c r="K155" s="205"/>
      <c r="L155" s="210"/>
      <c r="M155" s="211"/>
      <c r="N155" s="212"/>
      <c r="O155" s="212"/>
      <c r="P155" s="213">
        <f>P156</f>
        <v>0</v>
      </c>
      <c r="Q155" s="212"/>
      <c r="R155" s="213">
        <f>R156</f>
        <v>0.0036000000000000003</v>
      </c>
      <c r="S155" s="212"/>
      <c r="T155" s="214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5" t="s">
        <v>162</v>
      </c>
      <c r="AT155" s="216" t="s">
        <v>77</v>
      </c>
      <c r="AU155" s="216" t="s">
        <v>78</v>
      </c>
      <c r="AY155" s="215" t="s">
        <v>159</v>
      </c>
      <c r="BK155" s="217">
        <f>BK156</f>
        <v>0</v>
      </c>
    </row>
    <row r="156" s="12" customFormat="1" ht="22.8" customHeight="1">
      <c r="A156" s="12"/>
      <c r="B156" s="204"/>
      <c r="C156" s="205"/>
      <c r="D156" s="206" t="s">
        <v>77</v>
      </c>
      <c r="E156" s="218" t="s">
        <v>2629</v>
      </c>
      <c r="F156" s="218" t="s">
        <v>2630</v>
      </c>
      <c r="G156" s="205"/>
      <c r="H156" s="205"/>
      <c r="I156" s="208"/>
      <c r="J156" s="219">
        <f>BK156</f>
        <v>0</v>
      </c>
      <c r="K156" s="205"/>
      <c r="L156" s="210"/>
      <c r="M156" s="211"/>
      <c r="N156" s="212"/>
      <c r="O156" s="212"/>
      <c r="P156" s="213">
        <f>SUM(P157:P158)</f>
        <v>0</v>
      </c>
      <c r="Q156" s="212"/>
      <c r="R156" s="213">
        <f>SUM(R157:R158)</f>
        <v>0.0036000000000000003</v>
      </c>
      <c r="S156" s="212"/>
      <c r="T156" s="214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5" t="s">
        <v>162</v>
      </c>
      <c r="AT156" s="216" t="s">
        <v>77</v>
      </c>
      <c r="AU156" s="216" t="s">
        <v>86</v>
      </c>
      <c r="AY156" s="215" t="s">
        <v>159</v>
      </c>
      <c r="BK156" s="217">
        <f>SUM(BK157:BK158)</f>
        <v>0</v>
      </c>
    </row>
    <row r="157" s="2" customFormat="1" ht="16.5" customHeight="1">
      <c r="A157" s="39"/>
      <c r="B157" s="40"/>
      <c r="C157" s="235" t="s">
        <v>201</v>
      </c>
      <c r="D157" s="235" t="s">
        <v>316</v>
      </c>
      <c r="E157" s="236" t="s">
        <v>2631</v>
      </c>
      <c r="F157" s="237" t="s">
        <v>2632</v>
      </c>
      <c r="G157" s="238" t="s">
        <v>341</v>
      </c>
      <c r="H157" s="239">
        <v>40</v>
      </c>
      <c r="I157" s="240"/>
      <c r="J157" s="241">
        <f>ROUND(I157*H157,2)</f>
        <v>0</v>
      </c>
      <c r="K157" s="242"/>
      <c r="L157" s="45"/>
      <c r="M157" s="243" t="s">
        <v>1</v>
      </c>
      <c r="N157" s="244" t="s">
        <v>43</v>
      </c>
      <c r="O157" s="92"/>
      <c r="P157" s="231">
        <f>O157*H157</f>
        <v>0</v>
      </c>
      <c r="Q157" s="231">
        <v>9.0000000000000006E-05</v>
      </c>
      <c r="R157" s="231">
        <f>Q157*H157</f>
        <v>0.0036000000000000003</v>
      </c>
      <c r="S157" s="231">
        <v>0</v>
      </c>
      <c r="T157" s="232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3" t="s">
        <v>427</v>
      </c>
      <c r="AT157" s="233" t="s">
        <v>316</v>
      </c>
      <c r="AU157" s="233" t="s">
        <v>88</v>
      </c>
      <c r="AY157" s="18" t="s">
        <v>159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8" t="s">
        <v>86</v>
      </c>
      <c r="BK157" s="234">
        <f>ROUND(I157*H157,2)</f>
        <v>0</v>
      </c>
      <c r="BL157" s="18" t="s">
        <v>427</v>
      </c>
      <c r="BM157" s="233" t="s">
        <v>2633</v>
      </c>
    </row>
    <row r="158" s="2" customFormat="1" ht="24.15" customHeight="1">
      <c r="A158" s="39"/>
      <c r="B158" s="40"/>
      <c r="C158" s="235" t="s">
        <v>205</v>
      </c>
      <c r="D158" s="235" t="s">
        <v>316</v>
      </c>
      <c r="E158" s="236" t="s">
        <v>2634</v>
      </c>
      <c r="F158" s="237" t="s">
        <v>2635</v>
      </c>
      <c r="G158" s="238" t="s">
        <v>1427</v>
      </c>
      <c r="H158" s="239">
        <v>14.404</v>
      </c>
      <c r="I158" s="240"/>
      <c r="J158" s="241">
        <f>ROUND(I158*H158,2)</f>
        <v>0</v>
      </c>
      <c r="K158" s="242"/>
      <c r="L158" s="45"/>
      <c r="M158" s="245" t="s">
        <v>1</v>
      </c>
      <c r="N158" s="246" t="s">
        <v>43</v>
      </c>
      <c r="O158" s="247"/>
      <c r="P158" s="248">
        <f>O158*H158</f>
        <v>0</v>
      </c>
      <c r="Q158" s="248">
        <v>0</v>
      </c>
      <c r="R158" s="248">
        <f>Q158*H158</f>
        <v>0</v>
      </c>
      <c r="S158" s="248">
        <v>0</v>
      </c>
      <c r="T158" s="24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3" t="s">
        <v>427</v>
      </c>
      <c r="AT158" s="233" t="s">
        <v>316</v>
      </c>
      <c r="AU158" s="233" t="s">
        <v>88</v>
      </c>
      <c r="AY158" s="18" t="s">
        <v>159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8" t="s">
        <v>86</v>
      </c>
      <c r="BK158" s="234">
        <f>ROUND(I158*H158,2)</f>
        <v>0</v>
      </c>
      <c r="BL158" s="18" t="s">
        <v>427</v>
      </c>
      <c r="BM158" s="233" t="s">
        <v>2636</v>
      </c>
    </row>
    <row r="159" s="2" customFormat="1" ht="6.96" customHeight="1">
      <c r="A159" s="39"/>
      <c r="B159" s="67"/>
      <c r="C159" s="68"/>
      <c r="D159" s="68"/>
      <c r="E159" s="68"/>
      <c r="F159" s="68"/>
      <c r="G159" s="68"/>
      <c r="H159" s="68"/>
      <c r="I159" s="68"/>
      <c r="J159" s="68"/>
      <c r="K159" s="68"/>
      <c r="L159" s="45"/>
      <c r="M159" s="39"/>
      <c r="O159" s="39"/>
      <c r="P159" s="39"/>
      <c r="Q159" s="39"/>
      <c r="R159" s="39"/>
      <c r="S159" s="39"/>
      <c r="T159" s="39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</row>
  </sheetData>
  <sheetProtection sheet="1" autoFilter="0" formatColumns="0" formatRows="0" objects="1" scenarios="1" spinCount="100000" saltValue="jNc+Bm+JqZL8mZy7CjLMXA7N8oJP/K3GL3Au3ZJY8byXY1tOYwgeI48ge9dxpjull6D9XUx51FfHj0seP4ZPcA==" hashValue="OaUvf+IybLMBsLayCLCLw1it1YCB4G2VT+/QDYniTuhBsYXpvluhmYcvm0ICiGrSKIWgtJoOEqWt+0K7B887tA==" algorithmName="SHA-512" password="CC35"/>
  <autoFilter ref="C120:K15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128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Přestavlky – čistírna odpadních vod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2637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29. 8. 2023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27</v>
      </c>
      <c r="J21" s="144" t="s">
        <v>33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ROUND((SUM(BE118:BE121)),  2)</f>
        <v>0</v>
      </c>
      <c r="G33" s="39"/>
      <c r="H33" s="39"/>
      <c r="I33" s="156">
        <v>0.20999999999999999</v>
      </c>
      <c r="J33" s="155">
        <f>ROUND(((SUM(BE118:BE121))*I33),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ROUND((SUM(BF118:BF121)),  2)</f>
        <v>0</v>
      </c>
      <c r="G34" s="39"/>
      <c r="H34" s="39"/>
      <c r="I34" s="156">
        <v>0.14999999999999999</v>
      </c>
      <c r="J34" s="155">
        <f>ROUND(((SUM(BF118:BF121))*I34),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ROUND((SUM(BG118:BG121)),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ROUND((SUM(BH118:BH121)),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ROUND((SUM(BI118:BI121)),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Přestavlky – čistírna odpadních vod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08 - Přípojka el. energie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29. 8. 2023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Obec Přestavlky</v>
      </c>
      <c r="G91" s="41"/>
      <c r="H91" s="41"/>
      <c r="I91" s="33" t="s">
        <v>30</v>
      </c>
      <c r="J91" s="37" t="str">
        <f>E21</f>
        <v xml:space="preserve">ENVISYSTEM, s.r.o., U Nikolajky 15, 15000  Praha 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132</v>
      </c>
      <c r="D94" s="177"/>
      <c r="E94" s="177"/>
      <c r="F94" s="177"/>
      <c r="G94" s="177"/>
      <c r="H94" s="177"/>
      <c r="I94" s="177"/>
      <c r="J94" s="178" t="s">
        <v>133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134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135</v>
      </c>
    </row>
    <row r="97" s="9" customFormat="1" ht="24.96" customHeight="1">
      <c r="A97" s="9"/>
      <c r="B97" s="180"/>
      <c r="C97" s="181"/>
      <c r="D97" s="182" t="s">
        <v>2502</v>
      </c>
      <c r="E97" s="183"/>
      <c r="F97" s="183"/>
      <c r="G97" s="183"/>
      <c r="H97" s="183"/>
      <c r="I97" s="183"/>
      <c r="J97" s="184">
        <f>J119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2604</v>
      </c>
      <c r="E98" s="189"/>
      <c r="F98" s="189"/>
      <c r="G98" s="189"/>
      <c r="H98" s="189"/>
      <c r="I98" s="189"/>
      <c r="J98" s="190">
        <f>J120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144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75" t="str">
        <f>E7</f>
        <v>Přestavlky – čistírna odpadních vod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129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SO 08 - Přípojka el. energie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 xml:space="preserve"> </v>
      </c>
      <c r="G112" s="41"/>
      <c r="H112" s="41"/>
      <c r="I112" s="33" t="s">
        <v>22</v>
      </c>
      <c r="J112" s="80" t="str">
        <f>IF(J12="","",J12)</f>
        <v>29. 8. 2023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40.05" customHeight="1">
      <c r="A114" s="39"/>
      <c r="B114" s="40"/>
      <c r="C114" s="33" t="s">
        <v>24</v>
      </c>
      <c r="D114" s="41"/>
      <c r="E114" s="41"/>
      <c r="F114" s="28" t="str">
        <f>E15</f>
        <v>Obec Přestavlky</v>
      </c>
      <c r="G114" s="41"/>
      <c r="H114" s="41"/>
      <c r="I114" s="33" t="s">
        <v>30</v>
      </c>
      <c r="J114" s="37" t="str">
        <f>E21</f>
        <v xml:space="preserve">ENVISYSTEM, s.r.o., U Nikolajky 15, 15000  Praha 5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28</v>
      </c>
      <c r="D115" s="41"/>
      <c r="E115" s="41"/>
      <c r="F115" s="28" t="str">
        <f>IF(E18="","",E18)</f>
        <v>Vyplň údaj</v>
      </c>
      <c r="G115" s="41"/>
      <c r="H115" s="41"/>
      <c r="I115" s="33" t="s">
        <v>35</v>
      </c>
      <c r="J115" s="37" t="str">
        <f>E24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192"/>
      <c r="B117" s="193"/>
      <c r="C117" s="194" t="s">
        <v>145</v>
      </c>
      <c r="D117" s="195" t="s">
        <v>63</v>
      </c>
      <c r="E117" s="195" t="s">
        <v>59</v>
      </c>
      <c r="F117" s="195" t="s">
        <v>60</v>
      </c>
      <c r="G117" s="195" t="s">
        <v>146</v>
      </c>
      <c r="H117" s="195" t="s">
        <v>147</v>
      </c>
      <c r="I117" s="195" t="s">
        <v>148</v>
      </c>
      <c r="J117" s="196" t="s">
        <v>133</v>
      </c>
      <c r="K117" s="197" t="s">
        <v>149</v>
      </c>
      <c r="L117" s="198"/>
      <c r="M117" s="101" t="s">
        <v>1</v>
      </c>
      <c r="N117" s="102" t="s">
        <v>42</v>
      </c>
      <c r="O117" s="102" t="s">
        <v>150</v>
      </c>
      <c r="P117" s="102" t="s">
        <v>151</v>
      </c>
      <c r="Q117" s="102" t="s">
        <v>152</v>
      </c>
      <c r="R117" s="102" t="s">
        <v>153</v>
      </c>
      <c r="S117" s="102" t="s">
        <v>154</v>
      </c>
      <c r="T117" s="103" t="s">
        <v>155</v>
      </c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</row>
    <row r="118" s="2" customFormat="1" ht="22.8" customHeight="1">
      <c r="A118" s="39"/>
      <c r="B118" s="40"/>
      <c r="C118" s="108" t="s">
        <v>156</v>
      </c>
      <c r="D118" s="41"/>
      <c r="E118" s="41"/>
      <c r="F118" s="41"/>
      <c r="G118" s="41"/>
      <c r="H118" s="41"/>
      <c r="I118" s="41"/>
      <c r="J118" s="199">
        <f>BK118</f>
        <v>0</v>
      </c>
      <c r="K118" s="41"/>
      <c r="L118" s="45"/>
      <c r="M118" s="104"/>
      <c r="N118" s="200"/>
      <c r="O118" s="105"/>
      <c r="P118" s="201">
        <f>P119</f>
        <v>0</v>
      </c>
      <c r="Q118" s="105"/>
      <c r="R118" s="201">
        <f>R119</f>
        <v>0.017129999999999999</v>
      </c>
      <c r="S118" s="105"/>
      <c r="T118" s="202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77</v>
      </c>
      <c r="AU118" s="18" t="s">
        <v>135</v>
      </c>
      <c r="BK118" s="203">
        <f>BK119</f>
        <v>0</v>
      </c>
    </row>
    <row r="119" s="12" customFormat="1" ht="25.92" customHeight="1">
      <c r="A119" s="12"/>
      <c r="B119" s="204"/>
      <c r="C119" s="205"/>
      <c r="D119" s="206" t="s">
        <v>77</v>
      </c>
      <c r="E119" s="207" t="s">
        <v>163</v>
      </c>
      <c r="F119" s="207" t="s">
        <v>2597</v>
      </c>
      <c r="G119" s="205"/>
      <c r="H119" s="205"/>
      <c r="I119" s="208"/>
      <c r="J119" s="209">
        <f>BK119</f>
        <v>0</v>
      </c>
      <c r="K119" s="205"/>
      <c r="L119" s="210"/>
      <c r="M119" s="211"/>
      <c r="N119" s="212"/>
      <c r="O119" s="212"/>
      <c r="P119" s="213">
        <f>P120</f>
        <v>0</v>
      </c>
      <c r="Q119" s="212"/>
      <c r="R119" s="213">
        <f>R120</f>
        <v>0.017129999999999999</v>
      </c>
      <c r="S119" s="212"/>
      <c r="T119" s="214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5" t="s">
        <v>173</v>
      </c>
      <c r="AT119" s="216" t="s">
        <v>77</v>
      </c>
      <c r="AU119" s="216" t="s">
        <v>78</v>
      </c>
      <c r="AY119" s="215" t="s">
        <v>159</v>
      </c>
      <c r="BK119" s="217">
        <f>BK120</f>
        <v>0</v>
      </c>
    </row>
    <row r="120" s="12" customFormat="1" ht="22.8" customHeight="1">
      <c r="A120" s="12"/>
      <c r="B120" s="204"/>
      <c r="C120" s="205"/>
      <c r="D120" s="206" t="s">
        <v>77</v>
      </c>
      <c r="E120" s="218" t="s">
        <v>2629</v>
      </c>
      <c r="F120" s="218" t="s">
        <v>2630</v>
      </c>
      <c r="G120" s="205"/>
      <c r="H120" s="205"/>
      <c r="I120" s="208"/>
      <c r="J120" s="219">
        <f>BK120</f>
        <v>0</v>
      </c>
      <c r="K120" s="205"/>
      <c r="L120" s="210"/>
      <c r="M120" s="211"/>
      <c r="N120" s="212"/>
      <c r="O120" s="212"/>
      <c r="P120" s="213">
        <f>P121</f>
        <v>0</v>
      </c>
      <c r="Q120" s="212"/>
      <c r="R120" s="213">
        <f>R121</f>
        <v>0.017129999999999999</v>
      </c>
      <c r="S120" s="212"/>
      <c r="T120" s="214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5" t="s">
        <v>173</v>
      </c>
      <c r="AT120" s="216" t="s">
        <v>77</v>
      </c>
      <c r="AU120" s="216" t="s">
        <v>86</v>
      </c>
      <c r="AY120" s="215" t="s">
        <v>159</v>
      </c>
      <c r="BK120" s="217">
        <f>BK121</f>
        <v>0</v>
      </c>
    </row>
    <row r="121" s="2" customFormat="1" ht="16.5" customHeight="1">
      <c r="A121" s="39"/>
      <c r="B121" s="40"/>
      <c r="C121" s="235" t="s">
        <v>86</v>
      </c>
      <c r="D121" s="235" t="s">
        <v>316</v>
      </c>
      <c r="E121" s="236" t="s">
        <v>2638</v>
      </c>
      <c r="F121" s="237" t="s">
        <v>2639</v>
      </c>
      <c r="G121" s="238" t="s">
        <v>1680</v>
      </c>
      <c r="H121" s="239">
        <v>1</v>
      </c>
      <c r="I121" s="240"/>
      <c r="J121" s="241">
        <f>ROUND(I121*H121,2)</f>
        <v>0</v>
      </c>
      <c r="K121" s="242"/>
      <c r="L121" s="45"/>
      <c r="M121" s="245" t="s">
        <v>1</v>
      </c>
      <c r="N121" s="246" t="s">
        <v>43</v>
      </c>
      <c r="O121" s="247"/>
      <c r="P121" s="248">
        <f>O121*H121</f>
        <v>0</v>
      </c>
      <c r="Q121" s="248">
        <v>0.017129999999999999</v>
      </c>
      <c r="R121" s="248">
        <f>Q121*H121</f>
        <v>0.017129999999999999</v>
      </c>
      <c r="S121" s="248">
        <v>0</v>
      </c>
      <c r="T121" s="24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3" t="s">
        <v>427</v>
      </c>
      <c r="AT121" s="233" t="s">
        <v>316</v>
      </c>
      <c r="AU121" s="233" t="s">
        <v>88</v>
      </c>
      <c r="AY121" s="18" t="s">
        <v>159</v>
      </c>
      <c r="BE121" s="234">
        <f>IF(N121="základní",J121,0)</f>
        <v>0</v>
      </c>
      <c r="BF121" s="234">
        <f>IF(N121="snížená",J121,0)</f>
        <v>0</v>
      </c>
      <c r="BG121" s="234">
        <f>IF(N121="zákl. přenesená",J121,0)</f>
        <v>0</v>
      </c>
      <c r="BH121" s="234">
        <f>IF(N121="sníž. přenesená",J121,0)</f>
        <v>0</v>
      </c>
      <c r="BI121" s="234">
        <f>IF(N121="nulová",J121,0)</f>
        <v>0</v>
      </c>
      <c r="BJ121" s="18" t="s">
        <v>86</v>
      </c>
      <c r="BK121" s="234">
        <f>ROUND(I121*H121,2)</f>
        <v>0</v>
      </c>
      <c r="BL121" s="18" t="s">
        <v>427</v>
      </c>
      <c r="BM121" s="233" t="s">
        <v>2640</v>
      </c>
    </row>
    <row r="122" s="2" customFormat="1" ht="6.96" customHeight="1">
      <c r="A122" s="39"/>
      <c r="B122" s="67"/>
      <c r="C122" s="68"/>
      <c r="D122" s="68"/>
      <c r="E122" s="68"/>
      <c r="F122" s="68"/>
      <c r="G122" s="68"/>
      <c r="H122" s="68"/>
      <c r="I122" s="68"/>
      <c r="J122" s="68"/>
      <c r="K122" s="68"/>
      <c r="L122" s="45"/>
      <c r="M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</sheetData>
  <sheetProtection sheet="1" autoFilter="0" formatColumns="0" formatRows="0" objects="1" scenarios="1" spinCount="100000" saltValue="2WZv/b1y6G5QZBwritauZL/BvYy5fSsQKxQEB3vkEC/K/WtM0rUVlsBfwD2Ojb5aGM7KyuvCyLIvGX6UcjtAMg==" hashValue="4Rsp+aScYNZ/VWF80Vd1DcNC6akI6hTpblYZIlnDmRxjbI92DdWD0SlUkF8+tvuSBZdWxNauqHop1O2vSN1qvg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128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Přestavlky – čistírna odpadních vod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2641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29. 8. 2023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27</v>
      </c>
      <c r="J21" s="144" t="s">
        <v>33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2642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ROUND((SUM(BE120:BE168)),  2)</f>
        <v>0</v>
      </c>
      <c r="G33" s="39"/>
      <c r="H33" s="39"/>
      <c r="I33" s="156">
        <v>0.20999999999999999</v>
      </c>
      <c r="J33" s="155">
        <f>ROUND(((SUM(BE120:BE168))*I33),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ROUND((SUM(BF120:BF168)),  2)</f>
        <v>0</v>
      </c>
      <c r="G34" s="39"/>
      <c r="H34" s="39"/>
      <c r="I34" s="156">
        <v>0.14999999999999999</v>
      </c>
      <c r="J34" s="155">
        <f>ROUND(((SUM(BF120:BF168))*I34),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ROUND((SUM(BG120:BG168)),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ROUND((SUM(BH120:BH168)),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ROUND((SUM(BI120:BI168)),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Přestavlky – čistírna odpadních vod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09 - Oplocení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29. 8. 2023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Obec Přestavlky</v>
      </c>
      <c r="G91" s="41"/>
      <c r="H91" s="41"/>
      <c r="I91" s="33" t="s">
        <v>30</v>
      </c>
      <c r="J91" s="37" t="str">
        <f>E21</f>
        <v xml:space="preserve">ENVISYSTEM, s.r.o., U Nikolajky 15, 15000  Praha 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132</v>
      </c>
      <c r="D94" s="177"/>
      <c r="E94" s="177"/>
      <c r="F94" s="177"/>
      <c r="G94" s="177"/>
      <c r="H94" s="177"/>
      <c r="I94" s="177"/>
      <c r="J94" s="178" t="s">
        <v>133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134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135</v>
      </c>
    </row>
    <row r="97" s="9" customFormat="1" ht="24.96" customHeight="1">
      <c r="A97" s="9"/>
      <c r="B97" s="180"/>
      <c r="C97" s="181"/>
      <c r="D97" s="182" t="s">
        <v>1327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1328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1330</v>
      </c>
      <c r="E99" s="189"/>
      <c r="F99" s="189"/>
      <c r="G99" s="189"/>
      <c r="H99" s="189"/>
      <c r="I99" s="189"/>
      <c r="J99" s="190">
        <f>J138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1336</v>
      </c>
      <c r="E100" s="189"/>
      <c r="F100" s="189"/>
      <c r="G100" s="189"/>
      <c r="H100" s="189"/>
      <c r="I100" s="189"/>
      <c r="J100" s="190">
        <f>J167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144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Přestavlky – čistírna odpadních vod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129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SO 09 - Oplocení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 xml:space="preserve"> </v>
      </c>
      <c r="G114" s="41"/>
      <c r="H114" s="41"/>
      <c r="I114" s="33" t="s">
        <v>22</v>
      </c>
      <c r="J114" s="80" t="str">
        <f>IF(J12="","",J12)</f>
        <v>29. 8. 2023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40.05" customHeight="1">
      <c r="A116" s="39"/>
      <c r="B116" s="40"/>
      <c r="C116" s="33" t="s">
        <v>24</v>
      </c>
      <c r="D116" s="41"/>
      <c r="E116" s="41"/>
      <c r="F116" s="28" t="str">
        <f>E15</f>
        <v>Obec Přestavlky</v>
      </c>
      <c r="G116" s="41"/>
      <c r="H116" s="41"/>
      <c r="I116" s="33" t="s">
        <v>30</v>
      </c>
      <c r="J116" s="37" t="str">
        <f>E21</f>
        <v xml:space="preserve">ENVISYSTEM, s.r.o., U Nikolajky 15, 15000  Praha 5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33" t="s">
        <v>35</v>
      </c>
      <c r="J117" s="37" t="str">
        <f>E24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145</v>
      </c>
      <c r="D119" s="195" t="s">
        <v>63</v>
      </c>
      <c r="E119" s="195" t="s">
        <v>59</v>
      </c>
      <c r="F119" s="195" t="s">
        <v>60</v>
      </c>
      <c r="G119" s="195" t="s">
        <v>146</v>
      </c>
      <c r="H119" s="195" t="s">
        <v>147</v>
      </c>
      <c r="I119" s="195" t="s">
        <v>148</v>
      </c>
      <c r="J119" s="196" t="s">
        <v>133</v>
      </c>
      <c r="K119" s="197" t="s">
        <v>149</v>
      </c>
      <c r="L119" s="198"/>
      <c r="M119" s="101" t="s">
        <v>1</v>
      </c>
      <c r="N119" s="102" t="s">
        <v>42</v>
      </c>
      <c r="O119" s="102" t="s">
        <v>150</v>
      </c>
      <c r="P119" s="102" t="s">
        <v>151</v>
      </c>
      <c r="Q119" s="102" t="s">
        <v>152</v>
      </c>
      <c r="R119" s="102" t="s">
        <v>153</v>
      </c>
      <c r="S119" s="102" t="s">
        <v>154</v>
      </c>
      <c r="T119" s="103" t="s">
        <v>155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156</v>
      </c>
      <c r="D120" s="41"/>
      <c r="E120" s="41"/>
      <c r="F120" s="41"/>
      <c r="G120" s="41"/>
      <c r="H120" s="41"/>
      <c r="I120" s="41"/>
      <c r="J120" s="199">
        <f>BK120</f>
        <v>0</v>
      </c>
      <c r="K120" s="41"/>
      <c r="L120" s="45"/>
      <c r="M120" s="104"/>
      <c r="N120" s="200"/>
      <c r="O120" s="105"/>
      <c r="P120" s="201">
        <f>P121</f>
        <v>0</v>
      </c>
      <c r="Q120" s="105"/>
      <c r="R120" s="201">
        <f>R121</f>
        <v>13.811397999999999</v>
      </c>
      <c r="S120" s="105"/>
      <c r="T120" s="202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77</v>
      </c>
      <c r="AU120" s="18" t="s">
        <v>135</v>
      </c>
      <c r="BK120" s="203">
        <f>BK121</f>
        <v>0</v>
      </c>
    </row>
    <row r="121" s="12" customFormat="1" ht="25.92" customHeight="1">
      <c r="A121" s="12"/>
      <c r="B121" s="204"/>
      <c r="C121" s="205"/>
      <c r="D121" s="206" t="s">
        <v>77</v>
      </c>
      <c r="E121" s="207" t="s">
        <v>1354</v>
      </c>
      <c r="F121" s="207" t="s">
        <v>1355</v>
      </c>
      <c r="G121" s="205"/>
      <c r="H121" s="205"/>
      <c r="I121" s="208"/>
      <c r="J121" s="209">
        <f>BK121</f>
        <v>0</v>
      </c>
      <c r="K121" s="205"/>
      <c r="L121" s="210"/>
      <c r="M121" s="211"/>
      <c r="N121" s="212"/>
      <c r="O121" s="212"/>
      <c r="P121" s="213">
        <f>P122+P138+P167</f>
        <v>0</v>
      </c>
      <c r="Q121" s="212"/>
      <c r="R121" s="213">
        <f>R122+R138+R167</f>
        <v>13.811397999999999</v>
      </c>
      <c r="S121" s="212"/>
      <c r="T121" s="214">
        <f>T122+T138+T167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86</v>
      </c>
      <c r="AT121" s="216" t="s">
        <v>77</v>
      </c>
      <c r="AU121" s="216" t="s">
        <v>78</v>
      </c>
      <c r="AY121" s="215" t="s">
        <v>159</v>
      </c>
      <c r="BK121" s="217">
        <f>BK122+BK138+BK167</f>
        <v>0</v>
      </c>
    </row>
    <row r="122" s="12" customFormat="1" ht="22.8" customHeight="1">
      <c r="A122" s="12"/>
      <c r="B122" s="204"/>
      <c r="C122" s="205"/>
      <c r="D122" s="206" t="s">
        <v>77</v>
      </c>
      <c r="E122" s="218" t="s">
        <v>86</v>
      </c>
      <c r="F122" s="218" t="s">
        <v>1356</v>
      </c>
      <c r="G122" s="205"/>
      <c r="H122" s="205"/>
      <c r="I122" s="208"/>
      <c r="J122" s="219">
        <f>BK122</f>
        <v>0</v>
      </c>
      <c r="K122" s="205"/>
      <c r="L122" s="210"/>
      <c r="M122" s="211"/>
      <c r="N122" s="212"/>
      <c r="O122" s="212"/>
      <c r="P122" s="213">
        <f>SUM(P123:P137)</f>
        <v>0</v>
      </c>
      <c r="Q122" s="212"/>
      <c r="R122" s="213">
        <f>SUM(R123:R137)</f>
        <v>0</v>
      </c>
      <c r="S122" s="212"/>
      <c r="T122" s="214">
        <f>SUM(T123:T137)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86</v>
      </c>
      <c r="AT122" s="216" t="s">
        <v>77</v>
      </c>
      <c r="AU122" s="216" t="s">
        <v>86</v>
      </c>
      <c r="AY122" s="215" t="s">
        <v>159</v>
      </c>
      <c r="BK122" s="217">
        <f>SUM(BK123:BK137)</f>
        <v>0</v>
      </c>
    </row>
    <row r="123" s="2" customFormat="1" ht="24.15" customHeight="1">
      <c r="A123" s="39"/>
      <c r="B123" s="40"/>
      <c r="C123" s="235" t="s">
        <v>86</v>
      </c>
      <c r="D123" s="235" t="s">
        <v>316</v>
      </c>
      <c r="E123" s="236" t="s">
        <v>2643</v>
      </c>
      <c r="F123" s="237" t="s">
        <v>2644</v>
      </c>
      <c r="G123" s="238" t="s">
        <v>1373</v>
      </c>
      <c r="H123" s="239">
        <v>4.6980000000000004</v>
      </c>
      <c r="I123" s="240"/>
      <c r="J123" s="241">
        <f>ROUND(I123*H123,2)</f>
        <v>0</v>
      </c>
      <c r="K123" s="242"/>
      <c r="L123" s="45"/>
      <c r="M123" s="243" t="s">
        <v>1</v>
      </c>
      <c r="N123" s="244" t="s">
        <v>43</v>
      </c>
      <c r="O123" s="92"/>
      <c r="P123" s="231">
        <f>O123*H123</f>
        <v>0</v>
      </c>
      <c r="Q123" s="231">
        <v>0</v>
      </c>
      <c r="R123" s="231">
        <f>Q123*H123</f>
        <v>0</v>
      </c>
      <c r="S123" s="231">
        <v>0</v>
      </c>
      <c r="T123" s="232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3" t="s">
        <v>168</v>
      </c>
      <c r="AT123" s="233" t="s">
        <v>316</v>
      </c>
      <c r="AU123" s="233" t="s">
        <v>88</v>
      </c>
      <c r="AY123" s="18" t="s">
        <v>159</v>
      </c>
      <c r="BE123" s="234">
        <f>IF(N123="základní",J123,0)</f>
        <v>0</v>
      </c>
      <c r="BF123" s="234">
        <f>IF(N123="snížená",J123,0)</f>
        <v>0</v>
      </c>
      <c r="BG123" s="234">
        <f>IF(N123="zákl. přenesená",J123,0)</f>
        <v>0</v>
      </c>
      <c r="BH123" s="234">
        <f>IF(N123="sníž. přenesená",J123,0)</f>
        <v>0</v>
      </c>
      <c r="BI123" s="234">
        <f>IF(N123="nulová",J123,0)</f>
        <v>0</v>
      </c>
      <c r="BJ123" s="18" t="s">
        <v>86</v>
      </c>
      <c r="BK123" s="234">
        <f>ROUND(I123*H123,2)</f>
        <v>0</v>
      </c>
      <c r="BL123" s="18" t="s">
        <v>168</v>
      </c>
      <c r="BM123" s="233" t="s">
        <v>2645</v>
      </c>
    </row>
    <row r="124" s="13" customFormat="1">
      <c r="A124" s="13"/>
      <c r="B124" s="252"/>
      <c r="C124" s="253"/>
      <c r="D124" s="254" t="s">
        <v>1361</v>
      </c>
      <c r="E124" s="255" t="s">
        <v>1</v>
      </c>
      <c r="F124" s="256" t="s">
        <v>2646</v>
      </c>
      <c r="G124" s="253"/>
      <c r="H124" s="257">
        <v>4.6980000000000004</v>
      </c>
      <c r="I124" s="258"/>
      <c r="J124" s="253"/>
      <c r="K124" s="253"/>
      <c r="L124" s="259"/>
      <c r="M124" s="260"/>
      <c r="N124" s="261"/>
      <c r="O124" s="261"/>
      <c r="P124" s="261"/>
      <c r="Q124" s="261"/>
      <c r="R124" s="261"/>
      <c r="S124" s="261"/>
      <c r="T124" s="26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63" t="s">
        <v>1361</v>
      </c>
      <c r="AU124" s="263" t="s">
        <v>88</v>
      </c>
      <c r="AV124" s="13" t="s">
        <v>88</v>
      </c>
      <c r="AW124" s="13" t="s">
        <v>34</v>
      </c>
      <c r="AX124" s="13" t="s">
        <v>78</v>
      </c>
      <c r="AY124" s="263" t="s">
        <v>159</v>
      </c>
    </row>
    <row r="125" s="14" customFormat="1">
      <c r="A125" s="14"/>
      <c r="B125" s="264"/>
      <c r="C125" s="265"/>
      <c r="D125" s="254" t="s">
        <v>1361</v>
      </c>
      <c r="E125" s="266" t="s">
        <v>1</v>
      </c>
      <c r="F125" s="267" t="s">
        <v>1363</v>
      </c>
      <c r="G125" s="265"/>
      <c r="H125" s="268">
        <v>4.6980000000000004</v>
      </c>
      <c r="I125" s="269"/>
      <c r="J125" s="265"/>
      <c r="K125" s="265"/>
      <c r="L125" s="270"/>
      <c r="M125" s="271"/>
      <c r="N125" s="272"/>
      <c r="O125" s="272"/>
      <c r="P125" s="272"/>
      <c r="Q125" s="272"/>
      <c r="R125" s="272"/>
      <c r="S125" s="272"/>
      <c r="T125" s="27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74" t="s">
        <v>1361</v>
      </c>
      <c r="AU125" s="274" t="s">
        <v>88</v>
      </c>
      <c r="AV125" s="14" t="s">
        <v>168</v>
      </c>
      <c r="AW125" s="14" t="s">
        <v>34</v>
      </c>
      <c r="AX125" s="14" t="s">
        <v>86</v>
      </c>
      <c r="AY125" s="274" t="s">
        <v>159</v>
      </c>
    </row>
    <row r="126" s="2" customFormat="1" ht="37.8" customHeight="1">
      <c r="A126" s="39"/>
      <c r="B126" s="40"/>
      <c r="C126" s="235" t="s">
        <v>88</v>
      </c>
      <c r="D126" s="235" t="s">
        <v>316</v>
      </c>
      <c r="E126" s="236" t="s">
        <v>2010</v>
      </c>
      <c r="F126" s="237" t="s">
        <v>2011</v>
      </c>
      <c r="G126" s="238" t="s">
        <v>1373</v>
      </c>
      <c r="H126" s="239">
        <v>4.6980000000000004</v>
      </c>
      <c r="I126" s="240"/>
      <c r="J126" s="241">
        <f>ROUND(I126*H126,2)</f>
        <v>0</v>
      </c>
      <c r="K126" s="242"/>
      <c r="L126" s="45"/>
      <c r="M126" s="243" t="s">
        <v>1</v>
      </c>
      <c r="N126" s="244" t="s">
        <v>43</v>
      </c>
      <c r="O126" s="92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3" t="s">
        <v>168</v>
      </c>
      <c r="AT126" s="233" t="s">
        <v>316</v>
      </c>
      <c r="AU126" s="233" t="s">
        <v>88</v>
      </c>
      <c r="AY126" s="18" t="s">
        <v>159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8" t="s">
        <v>86</v>
      </c>
      <c r="BK126" s="234">
        <f>ROUND(I126*H126,2)</f>
        <v>0</v>
      </c>
      <c r="BL126" s="18" t="s">
        <v>168</v>
      </c>
      <c r="BM126" s="233" t="s">
        <v>2647</v>
      </c>
    </row>
    <row r="127" s="13" customFormat="1">
      <c r="A127" s="13"/>
      <c r="B127" s="252"/>
      <c r="C127" s="253"/>
      <c r="D127" s="254" t="s">
        <v>1361</v>
      </c>
      <c r="E127" s="255" t="s">
        <v>1</v>
      </c>
      <c r="F127" s="256" t="s">
        <v>2648</v>
      </c>
      <c r="G127" s="253"/>
      <c r="H127" s="257">
        <v>4.6980000000000004</v>
      </c>
      <c r="I127" s="258"/>
      <c r="J127" s="253"/>
      <c r="K127" s="253"/>
      <c r="L127" s="259"/>
      <c r="M127" s="260"/>
      <c r="N127" s="261"/>
      <c r="O127" s="261"/>
      <c r="P127" s="261"/>
      <c r="Q127" s="261"/>
      <c r="R127" s="261"/>
      <c r="S127" s="261"/>
      <c r="T127" s="26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3" t="s">
        <v>1361</v>
      </c>
      <c r="AU127" s="263" t="s">
        <v>88</v>
      </c>
      <c r="AV127" s="13" t="s">
        <v>88</v>
      </c>
      <c r="AW127" s="13" t="s">
        <v>34</v>
      </c>
      <c r="AX127" s="13" t="s">
        <v>78</v>
      </c>
      <c r="AY127" s="263" t="s">
        <v>159</v>
      </c>
    </row>
    <row r="128" s="14" customFormat="1">
      <c r="A128" s="14"/>
      <c r="B128" s="264"/>
      <c r="C128" s="265"/>
      <c r="D128" s="254" t="s">
        <v>1361</v>
      </c>
      <c r="E128" s="266" t="s">
        <v>1</v>
      </c>
      <c r="F128" s="267" t="s">
        <v>1363</v>
      </c>
      <c r="G128" s="265"/>
      <c r="H128" s="268">
        <v>4.6980000000000004</v>
      </c>
      <c r="I128" s="269"/>
      <c r="J128" s="265"/>
      <c r="K128" s="265"/>
      <c r="L128" s="270"/>
      <c r="M128" s="271"/>
      <c r="N128" s="272"/>
      <c r="O128" s="272"/>
      <c r="P128" s="272"/>
      <c r="Q128" s="272"/>
      <c r="R128" s="272"/>
      <c r="S128" s="272"/>
      <c r="T128" s="27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74" t="s">
        <v>1361</v>
      </c>
      <c r="AU128" s="274" t="s">
        <v>88</v>
      </c>
      <c r="AV128" s="14" t="s">
        <v>168</v>
      </c>
      <c r="AW128" s="14" t="s">
        <v>34</v>
      </c>
      <c r="AX128" s="14" t="s">
        <v>86</v>
      </c>
      <c r="AY128" s="274" t="s">
        <v>159</v>
      </c>
    </row>
    <row r="129" s="2" customFormat="1" ht="37.8" customHeight="1">
      <c r="A129" s="39"/>
      <c r="B129" s="40"/>
      <c r="C129" s="235" t="s">
        <v>173</v>
      </c>
      <c r="D129" s="235" t="s">
        <v>316</v>
      </c>
      <c r="E129" s="236" t="s">
        <v>2015</v>
      </c>
      <c r="F129" s="237" t="s">
        <v>2016</v>
      </c>
      <c r="G129" s="238" t="s">
        <v>1373</v>
      </c>
      <c r="H129" s="239">
        <v>23.489999999999998</v>
      </c>
      <c r="I129" s="240"/>
      <c r="J129" s="241">
        <f>ROUND(I129*H129,2)</f>
        <v>0</v>
      </c>
      <c r="K129" s="242"/>
      <c r="L129" s="45"/>
      <c r="M129" s="243" t="s">
        <v>1</v>
      </c>
      <c r="N129" s="244" t="s">
        <v>43</v>
      </c>
      <c r="O129" s="92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3" t="s">
        <v>168</v>
      </c>
      <c r="AT129" s="233" t="s">
        <v>316</v>
      </c>
      <c r="AU129" s="233" t="s">
        <v>88</v>
      </c>
      <c r="AY129" s="18" t="s">
        <v>159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8" t="s">
        <v>86</v>
      </c>
      <c r="BK129" s="234">
        <f>ROUND(I129*H129,2)</f>
        <v>0</v>
      </c>
      <c r="BL129" s="18" t="s">
        <v>168</v>
      </c>
      <c r="BM129" s="233" t="s">
        <v>2649</v>
      </c>
    </row>
    <row r="130" s="13" customFormat="1">
      <c r="A130" s="13"/>
      <c r="B130" s="252"/>
      <c r="C130" s="253"/>
      <c r="D130" s="254" t="s">
        <v>1361</v>
      </c>
      <c r="E130" s="255" t="s">
        <v>1</v>
      </c>
      <c r="F130" s="256" t="s">
        <v>2650</v>
      </c>
      <c r="G130" s="253"/>
      <c r="H130" s="257">
        <v>23.489999999999998</v>
      </c>
      <c r="I130" s="258"/>
      <c r="J130" s="253"/>
      <c r="K130" s="253"/>
      <c r="L130" s="259"/>
      <c r="M130" s="260"/>
      <c r="N130" s="261"/>
      <c r="O130" s="261"/>
      <c r="P130" s="261"/>
      <c r="Q130" s="261"/>
      <c r="R130" s="261"/>
      <c r="S130" s="261"/>
      <c r="T130" s="26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3" t="s">
        <v>1361</v>
      </c>
      <c r="AU130" s="263" t="s">
        <v>88</v>
      </c>
      <c r="AV130" s="13" t="s">
        <v>88</v>
      </c>
      <c r="AW130" s="13" t="s">
        <v>34</v>
      </c>
      <c r="AX130" s="13" t="s">
        <v>78</v>
      </c>
      <c r="AY130" s="263" t="s">
        <v>159</v>
      </c>
    </row>
    <row r="131" s="14" customFormat="1">
      <c r="A131" s="14"/>
      <c r="B131" s="264"/>
      <c r="C131" s="265"/>
      <c r="D131" s="254" t="s">
        <v>1361</v>
      </c>
      <c r="E131" s="266" t="s">
        <v>1</v>
      </c>
      <c r="F131" s="267" t="s">
        <v>1363</v>
      </c>
      <c r="G131" s="265"/>
      <c r="H131" s="268">
        <v>23.489999999999998</v>
      </c>
      <c r="I131" s="269"/>
      <c r="J131" s="265"/>
      <c r="K131" s="265"/>
      <c r="L131" s="270"/>
      <c r="M131" s="271"/>
      <c r="N131" s="272"/>
      <c r="O131" s="272"/>
      <c r="P131" s="272"/>
      <c r="Q131" s="272"/>
      <c r="R131" s="272"/>
      <c r="S131" s="272"/>
      <c r="T131" s="27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4" t="s">
        <v>1361</v>
      </c>
      <c r="AU131" s="274" t="s">
        <v>88</v>
      </c>
      <c r="AV131" s="14" t="s">
        <v>168</v>
      </c>
      <c r="AW131" s="14" t="s">
        <v>34</v>
      </c>
      <c r="AX131" s="14" t="s">
        <v>86</v>
      </c>
      <c r="AY131" s="274" t="s">
        <v>159</v>
      </c>
    </row>
    <row r="132" s="2" customFormat="1" ht="33" customHeight="1">
      <c r="A132" s="39"/>
      <c r="B132" s="40"/>
      <c r="C132" s="235" t="s">
        <v>168</v>
      </c>
      <c r="D132" s="235" t="s">
        <v>316</v>
      </c>
      <c r="E132" s="236" t="s">
        <v>2022</v>
      </c>
      <c r="F132" s="237" t="s">
        <v>2023</v>
      </c>
      <c r="G132" s="238" t="s">
        <v>1427</v>
      </c>
      <c r="H132" s="239">
        <v>8.4559999999999995</v>
      </c>
      <c r="I132" s="240"/>
      <c r="J132" s="241">
        <f>ROUND(I132*H132,2)</f>
        <v>0</v>
      </c>
      <c r="K132" s="242"/>
      <c r="L132" s="45"/>
      <c r="M132" s="243" t="s">
        <v>1</v>
      </c>
      <c r="N132" s="244" t="s">
        <v>43</v>
      </c>
      <c r="O132" s="92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3" t="s">
        <v>168</v>
      </c>
      <c r="AT132" s="233" t="s">
        <v>316</v>
      </c>
      <c r="AU132" s="233" t="s">
        <v>88</v>
      </c>
      <c r="AY132" s="18" t="s">
        <v>159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8" t="s">
        <v>86</v>
      </c>
      <c r="BK132" s="234">
        <f>ROUND(I132*H132,2)</f>
        <v>0</v>
      </c>
      <c r="BL132" s="18" t="s">
        <v>168</v>
      </c>
      <c r="BM132" s="233" t="s">
        <v>2651</v>
      </c>
    </row>
    <row r="133" s="13" customFormat="1">
      <c r="A133" s="13"/>
      <c r="B133" s="252"/>
      <c r="C133" s="253"/>
      <c r="D133" s="254" t="s">
        <v>1361</v>
      </c>
      <c r="E133" s="255" t="s">
        <v>1</v>
      </c>
      <c r="F133" s="256" t="s">
        <v>2652</v>
      </c>
      <c r="G133" s="253"/>
      <c r="H133" s="257">
        <v>8.4559999999999995</v>
      </c>
      <c r="I133" s="258"/>
      <c r="J133" s="253"/>
      <c r="K133" s="253"/>
      <c r="L133" s="259"/>
      <c r="M133" s="260"/>
      <c r="N133" s="261"/>
      <c r="O133" s="261"/>
      <c r="P133" s="261"/>
      <c r="Q133" s="261"/>
      <c r="R133" s="261"/>
      <c r="S133" s="261"/>
      <c r="T133" s="26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3" t="s">
        <v>1361</v>
      </c>
      <c r="AU133" s="263" t="s">
        <v>88</v>
      </c>
      <c r="AV133" s="13" t="s">
        <v>88</v>
      </c>
      <c r="AW133" s="13" t="s">
        <v>34</v>
      </c>
      <c r="AX133" s="13" t="s">
        <v>78</v>
      </c>
      <c r="AY133" s="263" t="s">
        <v>159</v>
      </c>
    </row>
    <row r="134" s="14" customFormat="1">
      <c r="A134" s="14"/>
      <c r="B134" s="264"/>
      <c r="C134" s="265"/>
      <c r="D134" s="254" t="s">
        <v>1361</v>
      </c>
      <c r="E134" s="266" t="s">
        <v>1</v>
      </c>
      <c r="F134" s="267" t="s">
        <v>1363</v>
      </c>
      <c r="G134" s="265"/>
      <c r="H134" s="268">
        <v>8.4559999999999995</v>
      </c>
      <c r="I134" s="269"/>
      <c r="J134" s="265"/>
      <c r="K134" s="265"/>
      <c r="L134" s="270"/>
      <c r="M134" s="271"/>
      <c r="N134" s="272"/>
      <c r="O134" s="272"/>
      <c r="P134" s="272"/>
      <c r="Q134" s="272"/>
      <c r="R134" s="272"/>
      <c r="S134" s="272"/>
      <c r="T134" s="27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4" t="s">
        <v>1361</v>
      </c>
      <c r="AU134" s="274" t="s">
        <v>88</v>
      </c>
      <c r="AV134" s="14" t="s">
        <v>168</v>
      </c>
      <c r="AW134" s="14" t="s">
        <v>34</v>
      </c>
      <c r="AX134" s="14" t="s">
        <v>86</v>
      </c>
      <c r="AY134" s="274" t="s">
        <v>159</v>
      </c>
    </row>
    <row r="135" s="2" customFormat="1" ht="16.5" customHeight="1">
      <c r="A135" s="39"/>
      <c r="B135" s="40"/>
      <c r="C135" s="235" t="s">
        <v>162</v>
      </c>
      <c r="D135" s="235" t="s">
        <v>316</v>
      </c>
      <c r="E135" s="236" t="s">
        <v>2026</v>
      </c>
      <c r="F135" s="237" t="s">
        <v>2027</v>
      </c>
      <c r="G135" s="238" t="s">
        <v>1373</v>
      </c>
      <c r="H135" s="239">
        <v>4.6980000000000004</v>
      </c>
      <c r="I135" s="240"/>
      <c r="J135" s="241">
        <f>ROUND(I135*H135,2)</f>
        <v>0</v>
      </c>
      <c r="K135" s="242"/>
      <c r="L135" s="45"/>
      <c r="M135" s="243" t="s">
        <v>1</v>
      </c>
      <c r="N135" s="244" t="s">
        <v>43</v>
      </c>
      <c r="O135" s="92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3" t="s">
        <v>168</v>
      </c>
      <c r="AT135" s="233" t="s">
        <v>316</v>
      </c>
      <c r="AU135" s="233" t="s">
        <v>88</v>
      </c>
      <c r="AY135" s="18" t="s">
        <v>159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8" t="s">
        <v>86</v>
      </c>
      <c r="BK135" s="234">
        <f>ROUND(I135*H135,2)</f>
        <v>0</v>
      </c>
      <c r="BL135" s="18" t="s">
        <v>168</v>
      </c>
      <c r="BM135" s="233" t="s">
        <v>2653</v>
      </c>
    </row>
    <row r="136" s="13" customFormat="1">
      <c r="A136" s="13"/>
      <c r="B136" s="252"/>
      <c r="C136" s="253"/>
      <c r="D136" s="254" t="s">
        <v>1361</v>
      </c>
      <c r="E136" s="255" t="s">
        <v>1</v>
      </c>
      <c r="F136" s="256" t="s">
        <v>2654</v>
      </c>
      <c r="G136" s="253"/>
      <c r="H136" s="257">
        <v>4.6980000000000004</v>
      </c>
      <c r="I136" s="258"/>
      <c r="J136" s="253"/>
      <c r="K136" s="253"/>
      <c r="L136" s="259"/>
      <c r="M136" s="260"/>
      <c r="N136" s="261"/>
      <c r="O136" s="261"/>
      <c r="P136" s="261"/>
      <c r="Q136" s="261"/>
      <c r="R136" s="261"/>
      <c r="S136" s="261"/>
      <c r="T136" s="26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3" t="s">
        <v>1361</v>
      </c>
      <c r="AU136" s="263" t="s">
        <v>88</v>
      </c>
      <c r="AV136" s="13" t="s">
        <v>88</v>
      </c>
      <c r="AW136" s="13" t="s">
        <v>34</v>
      </c>
      <c r="AX136" s="13" t="s">
        <v>78</v>
      </c>
      <c r="AY136" s="263" t="s">
        <v>159</v>
      </c>
    </row>
    <row r="137" s="14" customFormat="1">
      <c r="A137" s="14"/>
      <c r="B137" s="264"/>
      <c r="C137" s="265"/>
      <c r="D137" s="254" t="s">
        <v>1361</v>
      </c>
      <c r="E137" s="266" t="s">
        <v>1</v>
      </c>
      <c r="F137" s="267" t="s">
        <v>1363</v>
      </c>
      <c r="G137" s="265"/>
      <c r="H137" s="268">
        <v>4.6980000000000004</v>
      </c>
      <c r="I137" s="269"/>
      <c r="J137" s="265"/>
      <c r="K137" s="265"/>
      <c r="L137" s="270"/>
      <c r="M137" s="271"/>
      <c r="N137" s="272"/>
      <c r="O137" s="272"/>
      <c r="P137" s="272"/>
      <c r="Q137" s="272"/>
      <c r="R137" s="272"/>
      <c r="S137" s="272"/>
      <c r="T137" s="27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4" t="s">
        <v>1361</v>
      </c>
      <c r="AU137" s="274" t="s">
        <v>88</v>
      </c>
      <c r="AV137" s="14" t="s">
        <v>168</v>
      </c>
      <c r="AW137" s="14" t="s">
        <v>34</v>
      </c>
      <c r="AX137" s="14" t="s">
        <v>86</v>
      </c>
      <c r="AY137" s="274" t="s">
        <v>159</v>
      </c>
    </row>
    <row r="138" s="12" customFormat="1" ht="22.8" customHeight="1">
      <c r="A138" s="12"/>
      <c r="B138" s="204"/>
      <c r="C138" s="205"/>
      <c r="D138" s="206" t="s">
        <v>77</v>
      </c>
      <c r="E138" s="218" t="s">
        <v>173</v>
      </c>
      <c r="F138" s="218" t="s">
        <v>1432</v>
      </c>
      <c r="G138" s="205"/>
      <c r="H138" s="205"/>
      <c r="I138" s="208"/>
      <c r="J138" s="219">
        <f>BK138</f>
        <v>0</v>
      </c>
      <c r="K138" s="205"/>
      <c r="L138" s="210"/>
      <c r="M138" s="211"/>
      <c r="N138" s="212"/>
      <c r="O138" s="212"/>
      <c r="P138" s="213">
        <f>SUM(P139:P166)</f>
        <v>0</v>
      </c>
      <c r="Q138" s="212"/>
      <c r="R138" s="213">
        <f>SUM(R139:R166)</f>
        <v>13.811397999999999</v>
      </c>
      <c r="S138" s="212"/>
      <c r="T138" s="214">
        <f>SUM(T139:T166)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5" t="s">
        <v>86</v>
      </c>
      <c r="AT138" s="216" t="s">
        <v>77</v>
      </c>
      <c r="AU138" s="216" t="s">
        <v>86</v>
      </c>
      <c r="AY138" s="215" t="s">
        <v>159</v>
      </c>
      <c r="BK138" s="217">
        <f>SUM(BK139:BK166)</f>
        <v>0</v>
      </c>
    </row>
    <row r="139" s="2" customFormat="1" ht="24.15" customHeight="1">
      <c r="A139" s="39"/>
      <c r="B139" s="40"/>
      <c r="C139" s="235" t="s">
        <v>184</v>
      </c>
      <c r="D139" s="235" t="s">
        <v>316</v>
      </c>
      <c r="E139" s="236" t="s">
        <v>2655</v>
      </c>
      <c r="F139" s="237" t="s">
        <v>2656</v>
      </c>
      <c r="G139" s="238" t="s">
        <v>166</v>
      </c>
      <c r="H139" s="239">
        <v>58</v>
      </c>
      <c r="I139" s="240"/>
      <c r="J139" s="241">
        <f>ROUND(I139*H139,2)</f>
        <v>0</v>
      </c>
      <c r="K139" s="242"/>
      <c r="L139" s="45"/>
      <c r="M139" s="243" t="s">
        <v>1</v>
      </c>
      <c r="N139" s="244" t="s">
        <v>43</v>
      </c>
      <c r="O139" s="92"/>
      <c r="P139" s="231">
        <f>O139*H139</f>
        <v>0</v>
      </c>
      <c r="Q139" s="231">
        <v>0.17488999999999999</v>
      </c>
      <c r="R139" s="231">
        <f>Q139*H139</f>
        <v>10.143619999999999</v>
      </c>
      <c r="S139" s="231">
        <v>0</v>
      </c>
      <c r="T139" s="232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3" t="s">
        <v>168</v>
      </c>
      <c r="AT139" s="233" t="s">
        <v>316</v>
      </c>
      <c r="AU139" s="233" t="s">
        <v>88</v>
      </c>
      <c r="AY139" s="18" t="s">
        <v>159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8" t="s">
        <v>86</v>
      </c>
      <c r="BK139" s="234">
        <f>ROUND(I139*H139,2)</f>
        <v>0</v>
      </c>
      <c r="BL139" s="18" t="s">
        <v>168</v>
      </c>
      <c r="BM139" s="233" t="s">
        <v>2657</v>
      </c>
    </row>
    <row r="140" s="13" customFormat="1">
      <c r="A140" s="13"/>
      <c r="B140" s="252"/>
      <c r="C140" s="253"/>
      <c r="D140" s="254" t="s">
        <v>1361</v>
      </c>
      <c r="E140" s="255" t="s">
        <v>1</v>
      </c>
      <c r="F140" s="256" t="s">
        <v>2658</v>
      </c>
      <c r="G140" s="253"/>
      <c r="H140" s="257">
        <v>38</v>
      </c>
      <c r="I140" s="258"/>
      <c r="J140" s="253"/>
      <c r="K140" s="253"/>
      <c r="L140" s="259"/>
      <c r="M140" s="260"/>
      <c r="N140" s="261"/>
      <c r="O140" s="261"/>
      <c r="P140" s="261"/>
      <c r="Q140" s="261"/>
      <c r="R140" s="261"/>
      <c r="S140" s="261"/>
      <c r="T140" s="26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3" t="s">
        <v>1361</v>
      </c>
      <c r="AU140" s="263" t="s">
        <v>88</v>
      </c>
      <c r="AV140" s="13" t="s">
        <v>88</v>
      </c>
      <c r="AW140" s="13" t="s">
        <v>34</v>
      </c>
      <c r="AX140" s="13" t="s">
        <v>78</v>
      </c>
      <c r="AY140" s="263" t="s">
        <v>159</v>
      </c>
    </row>
    <row r="141" s="13" customFormat="1">
      <c r="A141" s="13"/>
      <c r="B141" s="252"/>
      <c r="C141" s="253"/>
      <c r="D141" s="254" t="s">
        <v>1361</v>
      </c>
      <c r="E141" s="255" t="s">
        <v>1</v>
      </c>
      <c r="F141" s="256" t="s">
        <v>2659</v>
      </c>
      <c r="G141" s="253"/>
      <c r="H141" s="257">
        <v>20</v>
      </c>
      <c r="I141" s="258"/>
      <c r="J141" s="253"/>
      <c r="K141" s="253"/>
      <c r="L141" s="259"/>
      <c r="M141" s="260"/>
      <c r="N141" s="261"/>
      <c r="O141" s="261"/>
      <c r="P141" s="261"/>
      <c r="Q141" s="261"/>
      <c r="R141" s="261"/>
      <c r="S141" s="261"/>
      <c r="T141" s="26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3" t="s">
        <v>1361</v>
      </c>
      <c r="AU141" s="263" t="s">
        <v>88</v>
      </c>
      <c r="AV141" s="13" t="s">
        <v>88</v>
      </c>
      <c r="AW141" s="13" t="s">
        <v>34</v>
      </c>
      <c r="AX141" s="13" t="s">
        <v>78</v>
      </c>
      <c r="AY141" s="263" t="s">
        <v>159</v>
      </c>
    </row>
    <row r="142" s="14" customFormat="1">
      <c r="A142" s="14"/>
      <c r="B142" s="264"/>
      <c r="C142" s="265"/>
      <c r="D142" s="254" t="s">
        <v>1361</v>
      </c>
      <c r="E142" s="266" t="s">
        <v>1</v>
      </c>
      <c r="F142" s="267" t="s">
        <v>1363</v>
      </c>
      <c r="G142" s="265"/>
      <c r="H142" s="268">
        <v>58</v>
      </c>
      <c r="I142" s="269"/>
      <c r="J142" s="265"/>
      <c r="K142" s="265"/>
      <c r="L142" s="270"/>
      <c r="M142" s="271"/>
      <c r="N142" s="272"/>
      <c r="O142" s="272"/>
      <c r="P142" s="272"/>
      <c r="Q142" s="272"/>
      <c r="R142" s="272"/>
      <c r="S142" s="272"/>
      <c r="T142" s="27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4" t="s">
        <v>1361</v>
      </c>
      <c r="AU142" s="274" t="s">
        <v>88</v>
      </c>
      <c r="AV142" s="14" t="s">
        <v>168</v>
      </c>
      <c r="AW142" s="14" t="s">
        <v>34</v>
      </c>
      <c r="AX142" s="14" t="s">
        <v>86</v>
      </c>
      <c r="AY142" s="274" t="s">
        <v>159</v>
      </c>
    </row>
    <row r="143" s="2" customFormat="1" ht="24.15" customHeight="1">
      <c r="A143" s="39"/>
      <c r="B143" s="40"/>
      <c r="C143" s="220" t="s">
        <v>188</v>
      </c>
      <c r="D143" s="220" t="s">
        <v>163</v>
      </c>
      <c r="E143" s="221" t="s">
        <v>2660</v>
      </c>
      <c r="F143" s="222" t="s">
        <v>2661</v>
      </c>
      <c r="G143" s="223" t="s">
        <v>166</v>
      </c>
      <c r="H143" s="224">
        <v>38</v>
      </c>
      <c r="I143" s="225"/>
      <c r="J143" s="226">
        <f>ROUND(I143*H143,2)</f>
        <v>0</v>
      </c>
      <c r="K143" s="227"/>
      <c r="L143" s="228"/>
      <c r="M143" s="229" t="s">
        <v>1</v>
      </c>
      <c r="N143" s="230" t="s">
        <v>43</v>
      </c>
      <c r="O143" s="92"/>
      <c r="P143" s="231">
        <f>O143*H143</f>
        <v>0</v>
      </c>
      <c r="Q143" s="231">
        <v>0.0051999999999999998</v>
      </c>
      <c r="R143" s="231">
        <f>Q143*H143</f>
        <v>0.1976</v>
      </c>
      <c r="S143" s="231">
        <v>0</v>
      </c>
      <c r="T143" s="232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3" t="s">
        <v>167</v>
      </c>
      <c r="AT143" s="233" t="s">
        <v>163</v>
      </c>
      <c r="AU143" s="233" t="s">
        <v>88</v>
      </c>
      <c r="AY143" s="18" t="s">
        <v>159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8" t="s">
        <v>86</v>
      </c>
      <c r="BK143" s="234">
        <f>ROUND(I143*H143,2)</f>
        <v>0</v>
      </c>
      <c r="BL143" s="18" t="s">
        <v>168</v>
      </c>
      <c r="BM143" s="233" t="s">
        <v>2662</v>
      </c>
    </row>
    <row r="144" s="2" customFormat="1" ht="24.15" customHeight="1">
      <c r="A144" s="39"/>
      <c r="B144" s="40"/>
      <c r="C144" s="220" t="s">
        <v>167</v>
      </c>
      <c r="D144" s="220" t="s">
        <v>163</v>
      </c>
      <c r="E144" s="221" t="s">
        <v>2663</v>
      </c>
      <c r="F144" s="222" t="s">
        <v>2664</v>
      </c>
      <c r="G144" s="223" t="s">
        <v>166</v>
      </c>
      <c r="H144" s="224">
        <v>20</v>
      </c>
      <c r="I144" s="225"/>
      <c r="J144" s="226">
        <f>ROUND(I144*H144,2)</f>
        <v>0</v>
      </c>
      <c r="K144" s="227"/>
      <c r="L144" s="228"/>
      <c r="M144" s="229" t="s">
        <v>1</v>
      </c>
      <c r="N144" s="230" t="s">
        <v>43</v>
      </c>
      <c r="O144" s="92"/>
      <c r="P144" s="231">
        <f>O144*H144</f>
        <v>0</v>
      </c>
      <c r="Q144" s="231">
        <v>0.0045999999999999999</v>
      </c>
      <c r="R144" s="231">
        <f>Q144*H144</f>
        <v>0.091999999999999998</v>
      </c>
      <c r="S144" s="231">
        <v>0</v>
      </c>
      <c r="T144" s="23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3" t="s">
        <v>167</v>
      </c>
      <c r="AT144" s="233" t="s">
        <v>163</v>
      </c>
      <c r="AU144" s="233" t="s">
        <v>88</v>
      </c>
      <c r="AY144" s="18" t="s">
        <v>159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8" t="s">
        <v>86</v>
      </c>
      <c r="BK144" s="234">
        <f>ROUND(I144*H144,2)</f>
        <v>0</v>
      </c>
      <c r="BL144" s="18" t="s">
        <v>168</v>
      </c>
      <c r="BM144" s="233" t="s">
        <v>2665</v>
      </c>
    </row>
    <row r="145" s="2" customFormat="1" ht="24.15" customHeight="1">
      <c r="A145" s="39"/>
      <c r="B145" s="40"/>
      <c r="C145" s="235" t="s">
        <v>195</v>
      </c>
      <c r="D145" s="235" t="s">
        <v>316</v>
      </c>
      <c r="E145" s="236" t="s">
        <v>2666</v>
      </c>
      <c r="F145" s="237" t="s">
        <v>2667</v>
      </c>
      <c r="G145" s="238" t="s">
        <v>166</v>
      </c>
      <c r="H145" s="239">
        <v>1</v>
      </c>
      <c r="I145" s="240"/>
      <c r="J145" s="241">
        <f>ROUND(I145*H145,2)</f>
        <v>0</v>
      </c>
      <c r="K145" s="242"/>
      <c r="L145" s="45"/>
      <c r="M145" s="243" t="s">
        <v>1</v>
      </c>
      <c r="N145" s="244" t="s">
        <v>43</v>
      </c>
      <c r="O145" s="92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3" t="s">
        <v>168</v>
      </c>
      <c r="AT145" s="233" t="s">
        <v>316</v>
      </c>
      <c r="AU145" s="233" t="s">
        <v>88</v>
      </c>
      <c r="AY145" s="18" t="s">
        <v>159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8" t="s">
        <v>86</v>
      </c>
      <c r="BK145" s="234">
        <f>ROUND(I145*H145,2)</f>
        <v>0</v>
      </c>
      <c r="BL145" s="18" t="s">
        <v>168</v>
      </c>
      <c r="BM145" s="233" t="s">
        <v>2668</v>
      </c>
    </row>
    <row r="146" s="2" customFormat="1" ht="16.5" customHeight="1">
      <c r="A146" s="39"/>
      <c r="B146" s="40"/>
      <c r="C146" s="220" t="s">
        <v>201</v>
      </c>
      <c r="D146" s="220" t="s">
        <v>163</v>
      </c>
      <c r="E146" s="221" t="s">
        <v>2669</v>
      </c>
      <c r="F146" s="222" t="s">
        <v>2670</v>
      </c>
      <c r="G146" s="223" t="s">
        <v>166</v>
      </c>
      <c r="H146" s="224">
        <v>1</v>
      </c>
      <c r="I146" s="225"/>
      <c r="J146" s="226">
        <f>ROUND(I146*H146,2)</f>
        <v>0</v>
      </c>
      <c r="K146" s="227"/>
      <c r="L146" s="228"/>
      <c r="M146" s="229" t="s">
        <v>1</v>
      </c>
      <c r="N146" s="230" t="s">
        <v>43</v>
      </c>
      <c r="O146" s="92"/>
      <c r="P146" s="231">
        <f>O146*H146</f>
        <v>0</v>
      </c>
      <c r="Q146" s="231">
        <v>0.20000000000000001</v>
      </c>
      <c r="R146" s="231">
        <f>Q146*H146</f>
        <v>0.20000000000000001</v>
      </c>
      <c r="S146" s="231">
        <v>0</v>
      </c>
      <c r="T146" s="232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3" t="s">
        <v>167</v>
      </c>
      <c r="AT146" s="233" t="s">
        <v>163</v>
      </c>
      <c r="AU146" s="233" t="s">
        <v>88</v>
      </c>
      <c r="AY146" s="18" t="s">
        <v>159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8" t="s">
        <v>86</v>
      </c>
      <c r="BK146" s="234">
        <f>ROUND(I146*H146,2)</f>
        <v>0</v>
      </c>
      <c r="BL146" s="18" t="s">
        <v>168</v>
      </c>
      <c r="BM146" s="233" t="s">
        <v>2671</v>
      </c>
    </row>
    <row r="147" s="15" customFormat="1">
      <c r="A147" s="15"/>
      <c r="B147" s="275"/>
      <c r="C147" s="276"/>
      <c r="D147" s="254" t="s">
        <v>1361</v>
      </c>
      <c r="E147" s="277" t="s">
        <v>1</v>
      </c>
      <c r="F147" s="278" t="s">
        <v>2672</v>
      </c>
      <c r="G147" s="276"/>
      <c r="H147" s="277" t="s">
        <v>1</v>
      </c>
      <c r="I147" s="279"/>
      <c r="J147" s="276"/>
      <c r="K147" s="276"/>
      <c r="L147" s="280"/>
      <c r="M147" s="281"/>
      <c r="N147" s="282"/>
      <c r="O147" s="282"/>
      <c r="P147" s="282"/>
      <c r="Q147" s="282"/>
      <c r="R147" s="282"/>
      <c r="S147" s="282"/>
      <c r="T147" s="28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84" t="s">
        <v>1361</v>
      </c>
      <c r="AU147" s="284" t="s">
        <v>88</v>
      </c>
      <c r="AV147" s="15" t="s">
        <v>86</v>
      </c>
      <c r="AW147" s="15" t="s">
        <v>34</v>
      </c>
      <c r="AX147" s="15" t="s">
        <v>78</v>
      </c>
      <c r="AY147" s="284" t="s">
        <v>159</v>
      </c>
    </row>
    <row r="148" s="13" customFormat="1">
      <c r="A148" s="13"/>
      <c r="B148" s="252"/>
      <c r="C148" s="253"/>
      <c r="D148" s="254" t="s">
        <v>1361</v>
      </c>
      <c r="E148" s="255" t="s">
        <v>1</v>
      </c>
      <c r="F148" s="256" t="s">
        <v>1857</v>
      </c>
      <c r="G148" s="253"/>
      <c r="H148" s="257">
        <v>1</v>
      </c>
      <c r="I148" s="258"/>
      <c r="J148" s="253"/>
      <c r="K148" s="253"/>
      <c r="L148" s="259"/>
      <c r="M148" s="260"/>
      <c r="N148" s="261"/>
      <c r="O148" s="261"/>
      <c r="P148" s="261"/>
      <c r="Q148" s="261"/>
      <c r="R148" s="261"/>
      <c r="S148" s="261"/>
      <c r="T148" s="26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3" t="s">
        <v>1361</v>
      </c>
      <c r="AU148" s="263" t="s">
        <v>88</v>
      </c>
      <c r="AV148" s="13" t="s">
        <v>88</v>
      </c>
      <c r="AW148" s="13" t="s">
        <v>34</v>
      </c>
      <c r="AX148" s="13" t="s">
        <v>78</v>
      </c>
      <c r="AY148" s="263" t="s">
        <v>159</v>
      </c>
    </row>
    <row r="149" s="14" customFormat="1">
      <c r="A149" s="14"/>
      <c r="B149" s="264"/>
      <c r="C149" s="265"/>
      <c r="D149" s="254" t="s">
        <v>1361</v>
      </c>
      <c r="E149" s="266" t="s">
        <v>1</v>
      </c>
      <c r="F149" s="267" t="s">
        <v>1363</v>
      </c>
      <c r="G149" s="265"/>
      <c r="H149" s="268">
        <v>1</v>
      </c>
      <c r="I149" s="269"/>
      <c r="J149" s="265"/>
      <c r="K149" s="265"/>
      <c r="L149" s="270"/>
      <c r="M149" s="271"/>
      <c r="N149" s="272"/>
      <c r="O149" s="272"/>
      <c r="P149" s="272"/>
      <c r="Q149" s="272"/>
      <c r="R149" s="272"/>
      <c r="S149" s="272"/>
      <c r="T149" s="27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4" t="s">
        <v>1361</v>
      </c>
      <c r="AU149" s="274" t="s">
        <v>88</v>
      </c>
      <c r="AV149" s="14" t="s">
        <v>168</v>
      </c>
      <c r="AW149" s="14" t="s">
        <v>34</v>
      </c>
      <c r="AX149" s="14" t="s">
        <v>86</v>
      </c>
      <c r="AY149" s="274" t="s">
        <v>159</v>
      </c>
    </row>
    <row r="150" s="2" customFormat="1" ht="24.15" customHeight="1">
      <c r="A150" s="39"/>
      <c r="B150" s="40"/>
      <c r="C150" s="235" t="s">
        <v>205</v>
      </c>
      <c r="D150" s="235" t="s">
        <v>316</v>
      </c>
      <c r="E150" s="236" t="s">
        <v>2673</v>
      </c>
      <c r="F150" s="237" t="s">
        <v>2674</v>
      </c>
      <c r="G150" s="238" t="s">
        <v>166</v>
      </c>
      <c r="H150" s="239">
        <v>1</v>
      </c>
      <c r="I150" s="240"/>
      <c r="J150" s="241">
        <f>ROUND(I150*H150,2)</f>
        <v>0</v>
      </c>
      <c r="K150" s="242"/>
      <c r="L150" s="45"/>
      <c r="M150" s="243" t="s">
        <v>1</v>
      </c>
      <c r="N150" s="244" t="s">
        <v>43</v>
      </c>
      <c r="O150" s="92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3" t="s">
        <v>168</v>
      </c>
      <c r="AT150" s="233" t="s">
        <v>316</v>
      </c>
      <c r="AU150" s="233" t="s">
        <v>88</v>
      </c>
      <c r="AY150" s="18" t="s">
        <v>159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8" t="s">
        <v>86</v>
      </c>
      <c r="BK150" s="234">
        <f>ROUND(I150*H150,2)</f>
        <v>0</v>
      </c>
      <c r="BL150" s="18" t="s">
        <v>168</v>
      </c>
      <c r="BM150" s="233" t="s">
        <v>2675</v>
      </c>
    </row>
    <row r="151" s="2" customFormat="1" ht="16.5" customHeight="1">
      <c r="A151" s="39"/>
      <c r="B151" s="40"/>
      <c r="C151" s="220" t="s">
        <v>209</v>
      </c>
      <c r="D151" s="220" t="s">
        <v>163</v>
      </c>
      <c r="E151" s="221" t="s">
        <v>2676</v>
      </c>
      <c r="F151" s="222" t="s">
        <v>2677</v>
      </c>
      <c r="G151" s="223" t="s">
        <v>166</v>
      </c>
      <c r="H151" s="224">
        <v>1</v>
      </c>
      <c r="I151" s="225"/>
      <c r="J151" s="226">
        <f>ROUND(I151*H151,2)</f>
        <v>0</v>
      </c>
      <c r="K151" s="227"/>
      <c r="L151" s="228"/>
      <c r="M151" s="229" t="s">
        <v>1</v>
      </c>
      <c r="N151" s="230" t="s">
        <v>43</v>
      </c>
      <c r="O151" s="92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3" t="s">
        <v>167</v>
      </c>
      <c r="AT151" s="233" t="s">
        <v>163</v>
      </c>
      <c r="AU151" s="233" t="s">
        <v>88</v>
      </c>
      <c r="AY151" s="18" t="s">
        <v>159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8" t="s">
        <v>86</v>
      </c>
      <c r="BK151" s="234">
        <f>ROUND(I151*H151,2)</f>
        <v>0</v>
      </c>
      <c r="BL151" s="18" t="s">
        <v>168</v>
      </c>
      <c r="BM151" s="233" t="s">
        <v>2678</v>
      </c>
    </row>
    <row r="152" s="2" customFormat="1" ht="24.15" customHeight="1">
      <c r="A152" s="39"/>
      <c r="B152" s="40"/>
      <c r="C152" s="235" t="s">
        <v>213</v>
      </c>
      <c r="D152" s="235" t="s">
        <v>316</v>
      </c>
      <c r="E152" s="236" t="s">
        <v>2679</v>
      </c>
      <c r="F152" s="237" t="s">
        <v>2680</v>
      </c>
      <c r="G152" s="238" t="s">
        <v>166</v>
      </c>
      <c r="H152" s="239">
        <v>31</v>
      </c>
      <c r="I152" s="240"/>
      <c r="J152" s="241">
        <f>ROUND(I152*H152,2)</f>
        <v>0</v>
      </c>
      <c r="K152" s="242"/>
      <c r="L152" s="45"/>
      <c r="M152" s="243" t="s">
        <v>1</v>
      </c>
      <c r="N152" s="244" t="s">
        <v>43</v>
      </c>
      <c r="O152" s="92"/>
      <c r="P152" s="231">
        <f>O152*H152</f>
        <v>0</v>
      </c>
      <c r="Q152" s="231">
        <v>0.0011999999999999999</v>
      </c>
      <c r="R152" s="231">
        <f>Q152*H152</f>
        <v>0.037199999999999997</v>
      </c>
      <c r="S152" s="231">
        <v>0</v>
      </c>
      <c r="T152" s="232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3" t="s">
        <v>168</v>
      </c>
      <c r="AT152" s="233" t="s">
        <v>316</v>
      </c>
      <c r="AU152" s="233" t="s">
        <v>88</v>
      </c>
      <c r="AY152" s="18" t="s">
        <v>159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8" t="s">
        <v>86</v>
      </c>
      <c r="BK152" s="234">
        <f>ROUND(I152*H152,2)</f>
        <v>0</v>
      </c>
      <c r="BL152" s="18" t="s">
        <v>168</v>
      </c>
      <c r="BM152" s="233" t="s">
        <v>2681</v>
      </c>
    </row>
    <row r="153" s="13" customFormat="1">
      <c r="A153" s="13"/>
      <c r="B153" s="252"/>
      <c r="C153" s="253"/>
      <c r="D153" s="254" t="s">
        <v>1361</v>
      </c>
      <c r="E153" s="255" t="s">
        <v>1</v>
      </c>
      <c r="F153" s="256" t="s">
        <v>2682</v>
      </c>
      <c r="G153" s="253"/>
      <c r="H153" s="257">
        <v>31</v>
      </c>
      <c r="I153" s="258"/>
      <c r="J153" s="253"/>
      <c r="K153" s="253"/>
      <c r="L153" s="259"/>
      <c r="M153" s="260"/>
      <c r="N153" s="261"/>
      <c r="O153" s="261"/>
      <c r="P153" s="261"/>
      <c r="Q153" s="261"/>
      <c r="R153" s="261"/>
      <c r="S153" s="261"/>
      <c r="T153" s="26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3" t="s">
        <v>1361</v>
      </c>
      <c r="AU153" s="263" t="s">
        <v>88</v>
      </c>
      <c r="AV153" s="13" t="s">
        <v>88</v>
      </c>
      <c r="AW153" s="13" t="s">
        <v>34</v>
      </c>
      <c r="AX153" s="13" t="s">
        <v>78</v>
      </c>
      <c r="AY153" s="263" t="s">
        <v>159</v>
      </c>
    </row>
    <row r="154" s="14" customFormat="1">
      <c r="A154" s="14"/>
      <c r="B154" s="264"/>
      <c r="C154" s="265"/>
      <c r="D154" s="254" t="s">
        <v>1361</v>
      </c>
      <c r="E154" s="266" t="s">
        <v>1</v>
      </c>
      <c r="F154" s="267" t="s">
        <v>1363</v>
      </c>
      <c r="G154" s="265"/>
      <c r="H154" s="268">
        <v>31</v>
      </c>
      <c r="I154" s="269"/>
      <c r="J154" s="265"/>
      <c r="K154" s="265"/>
      <c r="L154" s="270"/>
      <c r="M154" s="271"/>
      <c r="N154" s="272"/>
      <c r="O154" s="272"/>
      <c r="P154" s="272"/>
      <c r="Q154" s="272"/>
      <c r="R154" s="272"/>
      <c r="S154" s="272"/>
      <c r="T154" s="27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4" t="s">
        <v>1361</v>
      </c>
      <c r="AU154" s="274" t="s">
        <v>88</v>
      </c>
      <c r="AV154" s="14" t="s">
        <v>168</v>
      </c>
      <c r="AW154" s="14" t="s">
        <v>34</v>
      </c>
      <c r="AX154" s="14" t="s">
        <v>86</v>
      </c>
      <c r="AY154" s="274" t="s">
        <v>159</v>
      </c>
    </row>
    <row r="155" s="2" customFormat="1" ht="16.5" customHeight="1">
      <c r="A155" s="39"/>
      <c r="B155" s="40"/>
      <c r="C155" s="220" t="s">
        <v>217</v>
      </c>
      <c r="D155" s="220" t="s">
        <v>163</v>
      </c>
      <c r="E155" s="221" t="s">
        <v>2683</v>
      </c>
      <c r="F155" s="222" t="s">
        <v>2684</v>
      </c>
      <c r="G155" s="223" t="s">
        <v>166</v>
      </c>
      <c r="H155" s="224">
        <v>31</v>
      </c>
      <c r="I155" s="225"/>
      <c r="J155" s="226">
        <f>ROUND(I155*H155,2)</f>
        <v>0</v>
      </c>
      <c r="K155" s="227"/>
      <c r="L155" s="228"/>
      <c r="M155" s="229" t="s">
        <v>1</v>
      </c>
      <c r="N155" s="230" t="s">
        <v>43</v>
      </c>
      <c r="O155" s="92"/>
      <c r="P155" s="231">
        <f>O155*H155</f>
        <v>0</v>
      </c>
      <c r="Q155" s="231">
        <v>0.096000000000000002</v>
      </c>
      <c r="R155" s="231">
        <f>Q155*H155</f>
        <v>2.976</v>
      </c>
      <c r="S155" s="231">
        <v>0</v>
      </c>
      <c r="T155" s="232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3" t="s">
        <v>167</v>
      </c>
      <c r="AT155" s="233" t="s">
        <v>163</v>
      </c>
      <c r="AU155" s="233" t="s">
        <v>88</v>
      </c>
      <c r="AY155" s="18" t="s">
        <v>159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8" t="s">
        <v>86</v>
      </c>
      <c r="BK155" s="234">
        <f>ROUND(I155*H155,2)</f>
        <v>0</v>
      </c>
      <c r="BL155" s="18" t="s">
        <v>168</v>
      </c>
      <c r="BM155" s="233" t="s">
        <v>2685</v>
      </c>
    </row>
    <row r="156" s="2" customFormat="1" ht="16.5" customHeight="1">
      <c r="A156" s="39"/>
      <c r="B156" s="40"/>
      <c r="C156" s="220" t="s">
        <v>8</v>
      </c>
      <c r="D156" s="220" t="s">
        <v>163</v>
      </c>
      <c r="E156" s="221" t="s">
        <v>2686</v>
      </c>
      <c r="F156" s="222" t="s">
        <v>2687</v>
      </c>
      <c r="G156" s="223" t="s">
        <v>166</v>
      </c>
      <c r="H156" s="224">
        <v>62</v>
      </c>
      <c r="I156" s="225"/>
      <c r="J156" s="226">
        <f>ROUND(I156*H156,2)</f>
        <v>0</v>
      </c>
      <c r="K156" s="227"/>
      <c r="L156" s="228"/>
      <c r="M156" s="229" t="s">
        <v>1</v>
      </c>
      <c r="N156" s="230" t="s">
        <v>43</v>
      </c>
      <c r="O156" s="92"/>
      <c r="P156" s="231">
        <f>O156*H156</f>
        <v>0</v>
      </c>
      <c r="Q156" s="231">
        <v>0.00010000000000000001</v>
      </c>
      <c r="R156" s="231">
        <f>Q156*H156</f>
        <v>0.0062000000000000006</v>
      </c>
      <c r="S156" s="231">
        <v>0</v>
      </c>
      <c r="T156" s="232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3" t="s">
        <v>167</v>
      </c>
      <c r="AT156" s="233" t="s">
        <v>163</v>
      </c>
      <c r="AU156" s="233" t="s">
        <v>88</v>
      </c>
      <c r="AY156" s="18" t="s">
        <v>159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8" t="s">
        <v>86</v>
      </c>
      <c r="BK156" s="234">
        <f>ROUND(I156*H156,2)</f>
        <v>0</v>
      </c>
      <c r="BL156" s="18" t="s">
        <v>168</v>
      </c>
      <c r="BM156" s="233" t="s">
        <v>2688</v>
      </c>
    </row>
    <row r="157" s="2" customFormat="1" ht="24.15" customHeight="1">
      <c r="A157" s="39"/>
      <c r="B157" s="40"/>
      <c r="C157" s="235" t="s">
        <v>224</v>
      </c>
      <c r="D157" s="235" t="s">
        <v>316</v>
      </c>
      <c r="E157" s="236" t="s">
        <v>2689</v>
      </c>
      <c r="F157" s="237" t="s">
        <v>2690</v>
      </c>
      <c r="G157" s="238" t="s">
        <v>341</v>
      </c>
      <c r="H157" s="239">
        <v>91.900000000000006</v>
      </c>
      <c r="I157" s="240"/>
      <c r="J157" s="241">
        <f>ROUND(I157*H157,2)</f>
        <v>0</v>
      </c>
      <c r="K157" s="242"/>
      <c r="L157" s="45"/>
      <c r="M157" s="243" t="s">
        <v>1</v>
      </c>
      <c r="N157" s="244" t="s">
        <v>43</v>
      </c>
      <c r="O157" s="92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3" t="s">
        <v>168</v>
      </c>
      <c r="AT157" s="233" t="s">
        <v>316</v>
      </c>
      <c r="AU157" s="233" t="s">
        <v>88</v>
      </c>
      <c r="AY157" s="18" t="s">
        <v>159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8" t="s">
        <v>86</v>
      </c>
      <c r="BK157" s="234">
        <f>ROUND(I157*H157,2)</f>
        <v>0</v>
      </c>
      <c r="BL157" s="18" t="s">
        <v>168</v>
      </c>
      <c r="BM157" s="233" t="s">
        <v>2691</v>
      </c>
    </row>
    <row r="158" s="15" customFormat="1">
      <c r="A158" s="15"/>
      <c r="B158" s="275"/>
      <c r="C158" s="276"/>
      <c r="D158" s="254" t="s">
        <v>1361</v>
      </c>
      <c r="E158" s="277" t="s">
        <v>1</v>
      </c>
      <c r="F158" s="278" t="s">
        <v>2692</v>
      </c>
      <c r="G158" s="276"/>
      <c r="H158" s="277" t="s">
        <v>1</v>
      </c>
      <c r="I158" s="279"/>
      <c r="J158" s="276"/>
      <c r="K158" s="276"/>
      <c r="L158" s="280"/>
      <c r="M158" s="281"/>
      <c r="N158" s="282"/>
      <c r="O158" s="282"/>
      <c r="P158" s="282"/>
      <c r="Q158" s="282"/>
      <c r="R158" s="282"/>
      <c r="S158" s="282"/>
      <c r="T158" s="28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84" t="s">
        <v>1361</v>
      </c>
      <c r="AU158" s="284" t="s">
        <v>88</v>
      </c>
      <c r="AV158" s="15" t="s">
        <v>86</v>
      </c>
      <c r="AW158" s="15" t="s">
        <v>34</v>
      </c>
      <c r="AX158" s="15" t="s">
        <v>78</v>
      </c>
      <c r="AY158" s="284" t="s">
        <v>159</v>
      </c>
    </row>
    <row r="159" s="13" customFormat="1">
      <c r="A159" s="13"/>
      <c r="B159" s="252"/>
      <c r="C159" s="253"/>
      <c r="D159" s="254" t="s">
        <v>1361</v>
      </c>
      <c r="E159" s="255" t="s">
        <v>1</v>
      </c>
      <c r="F159" s="256" t="s">
        <v>2693</v>
      </c>
      <c r="G159" s="253"/>
      <c r="H159" s="257">
        <v>91.900000000000006</v>
      </c>
      <c r="I159" s="258"/>
      <c r="J159" s="253"/>
      <c r="K159" s="253"/>
      <c r="L159" s="259"/>
      <c r="M159" s="260"/>
      <c r="N159" s="261"/>
      <c r="O159" s="261"/>
      <c r="P159" s="261"/>
      <c r="Q159" s="261"/>
      <c r="R159" s="261"/>
      <c r="S159" s="261"/>
      <c r="T159" s="26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3" t="s">
        <v>1361</v>
      </c>
      <c r="AU159" s="263" t="s">
        <v>88</v>
      </c>
      <c r="AV159" s="13" t="s">
        <v>88</v>
      </c>
      <c r="AW159" s="13" t="s">
        <v>34</v>
      </c>
      <c r="AX159" s="13" t="s">
        <v>78</v>
      </c>
      <c r="AY159" s="263" t="s">
        <v>159</v>
      </c>
    </row>
    <row r="160" s="14" customFormat="1">
      <c r="A160" s="14"/>
      <c r="B160" s="264"/>
      <c r="C160" s="265"/>
      <c r="D160" s="254" t="s">
        <v>1361</v>
      </c>
      <c r="E160" s="266" t="s">
        <v>1</v>
      </c>
      <c r="F160" s="267" t="s">
        <v>1363</v>
      </c>
      <c r="G160" s="265"/>
      <c r="H160" s="268">
        <v>91.900000000000006</v>
      </c>
      <c r="I160" s="269"/>
      <c r="J160" s="265"/>
      <c r="K160" s="265"/>
      <c r="L160" s="270"/>
      <c r="M160" s="271"/>
      <c r="N160" s="272"/>
      <c r="O160" s="272"/>
      <c r="P160" s="272"/>
      <c r="Q160" s="272"/>
      <c r="R160" s="272"/>
      <c r="S160" s="272"/>
      <c r="T160" s="27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4" t="s">
        <v>1361</v>
      </c>
      <c r="AU160" s="274" t="s">
        <v>88</v>
      </c>
      <c r="AV160" s="14" t="s">
        <v>168</v>
      </c>
      <c r="AW160" s="14" t="s">
        <v>34</v>
      </c>
      <c r="AX160" s="14" t="s">
        <v>86</v>
      </c>
      <c r="AY160" s="274" t="s">
        <v>159</v>
      </c>
    </row>
    <row r="161" s="2" customFormat="1" ht="24.15" customHeight="1">
      <c r="A161" s="39"/>
      <c r="B161" s="40"/>
      <c r="C161" s="220" t="s">
        <v>228</v>
      </c>
      <c r="D161" s="220" t="s">
        <v>163</v>
      </c>
      <c r="E161" s="221" t="s">
        <v>2694</v>
      </c>
      <c r="F161" s="222" t="s">
        <v>2695</v>
      </c>
      <c r="G161" s="223" t="s">
        <v>341</v>
      </c>
      <c r="H161" s="224">
        <v>91.900000000000006</v>
      </c>
      <c r="I161" s="225"/>
      <c r="J161" s="226">
        <f>ROUND(I161*H161,2)</f>
        <v>0</v>
      </c>
      <c r="K161" s="227"/>
      <c r="L161" s="228"/>
      <c r="M161" s="229" t="s">
        <v>1</v>
      </c>
      <c r="N161" s="230" t="s">
        <v>43</v>
      </c>
      <c r="O161" s="92"/>
      <c r="P161" s="231">
        <f>O161*H161</f>
        <v>0</v>
      </c>
      <c r="Q161" s="231">
        <v>0.0016000000000000001</v>
      </c>
      <c r="R161" s="231">
        <f>Q161*H161</f>
        <v>0.14704</v>
      </c>
      <c r="S161" s="231">
        <v>0</v>
      </c>
      <c r="T161" s="232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3" t="s">
        <v>167</v>
      </c>
      <c r="AT161" s="233" t="s">
        <v>163</v>
      </c>
      <c r="AU161" s="233" t="s">
        <v>88</v>
      </c>
      <c r="AY161" s="18" t="s">
        <v>159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8" t="s">
        <v>86</v>
      </c>
      <c r="BK161" s="234">
        <f>ROUND(I161*H161,2)</f>
        <v>0</v>
      </c>
      <c r="BL161" s="18" t="s">
        <v>168</v>
      </c>
      <c r="BM161" s="233" t="s">
        <v>2696</v>
      </c>
    </row>
    <row r="162" s="2" customFormat="1" ht="16.5" customHeight="1">
      <c r="A162" s="39"/>
      <c r="B162" s="40"/>
      <c r="C162" s="220" t="s">
        <v>234</v>
      </c>
      <c r="D162" s="220" t="s">
        <v>163</v>
      </c>
      <c r="E162" s="221" t="s">
        <v>2697</v>
      </c>
      <c r="F162" s="222" t="s">
        <v>2698</v>
      </c>
      <c r="G162" s="223" t="s">
        <v>341</v>
      </c>
      <c r="H162" s="224">
        <v>91.900000000000006</v>
      </c>
      <c r="I162" s="225"/>
      <c r="J162" s="226">
        <f>ROUND(I162*H162,2)</f>
        <v>0</v>
      </c>
      <c r="K162" s="227"/>
      <c r="L162" s="228"/>
      <c r="M162" s="229" t="s">
        <v>1</v>
      </c>
      <c r="N162" s="230" t="s">
        <v>43</v>
      </c>
      <c r="O162" s="92"/>
      <c r="P162" s="231">
        <f>O162*H162</f>
        <v>0</v>
      </c>
      <c r="Q162" s="231">
        <v>2.0000000000000002E-05</v>
      </c>
      <c r="R162" s="231">
        <f>Q162*H162</f>
        <v>0.0018380000000000002</v>
      </c>
      <c r="S162" s="231">
        <v>0</v>
      </c>
      <c r="T162" s="232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3" t="s">
        <v>167</v>
      </c>
      <c r="AT162" s="233" t="s">
        <v>163</v>
      </c>
      <c r="AU162" s="233" t="s">
        <v>88</v>
      </c>
      <c r="AY162" s="18" t="s">
        <v>159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8" t="s">
        <v>86</v>
      </c>
      <c r="BK162" s="234">
        <f>ROUND(I162*H162,2)</f>
        <v>0</v>
      </c>
      <c r="BL162" s="18" t="s">
        <v>168</v>
      </c>
      <c r="BM162" s="233" t="s">
        <v>2699</v>
      </c>
    </row>
    <row r="163" s="2" customFormat="1" ht="16.5" customHeight="1">
      <c r="A163" s="39"/>
      <c r="B163" s="40"/>
      <c r="C163" s="235" t="s">
        <v>238</v>
      </c>
      <c r="D163" s="235" t="s">
        <v>316</v>
      </c>
      <c r="E163" s="236" t="s">
        <v>2700</v>
      </c>
      <c r="F163" s="237" t="s">
        <v>2701</v>
      </c>
      <c r="G163" s="238" t="s">
        <v>341</v>
      </c>
      <c r="H163" s="239">
        <v>99</v>
      </c>
      <c r="I163" s="240"/>
      <c r="J163" s="241">
        <f>ROUND(I163*H163,2)</f>
        <v>0</v>
      </c>
      <c r="K163" s="242"/>
      <c r="L163" s="45"/>
      <c r="M163" s="243" t="s">
        <v>1</v>
      </c>
      <c r="N163" s="244" t="s">
        <v>43</v>
      </c>
      <c r="O163" s="92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3" t="s">
        <v>168</v>
      </c>
      <c r="AT163" s="233" t="s">
        <v>316</v>
      </c>
      <c r="AU163" s="233" t="s">
        <v>88</v>
      </c>
      <c r="AY163" s="18" t="s">
        <v>159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8" t="s">
        <v>86</v>
      </c>
      <c r="BK163" s="234">
        <f>ROUND(I163*H163,2)</f>
        <v>0</v>
      </c>
      <c r="BL163" s="18" t="s">
        <v>168</v>
      </c>
      <c r="BM163" s="233" t="s">
        <v>2702</v>
      </c>
    </row>
    <row r="164" s="13" customFormat="1">
      <c r="A164" s="13"/>
      <c r="B164" s="252"/>
      <c r="C164" s="253"/>
      <c r="D164" s="254" t="s">
        <v>1361</v>
      </c>
      <c r="E164" s="255" t="s">
        <v>1</v>
      </c>
      <c r="F164" s="256" t="s">
        <v>2703</v>
      </c>
      <c r="G164" s="253"/>
      <c r="H164" s="257">
        <v>99</v>
      </c>
      <c r="I164" s="258"/>
      <c r="J164" s="253"/>
      <c r="K164" s="253"/>
      <c r="L164" s="259"/>
      <c r="M164" s="260"/>
      <c r="N164" s="261"/>
      <c r="O164" s="261"/>
      <c r="P164" s="261"/>
      <c r="Q164" s="261"/>
      <c r="R164" s="261"/>
      <c r="S164" s="261"/>
      <c r="T164" s="26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3" t="s">
        <v>1361</v>
      </c>
      <c r="AU164" s="263" t="s">
        <v>88</v>
      </c>
      <c r="AV164" s="13" t="s">
        <v>88</v>
      </c>
      <c r="AW164" s="13" t="s">
        <v>34</v>
      </c>
      <c r="AX164" s="13" t="s">
        <v>78</v>
      </c>
      <c r="AY164" s="263" t="s">
        <v>159</v>
      </c>
    </row>
    <row r="165" s="14" customFormat="1">
      <c r="A165" s="14"/>
      <c r="B165" s="264"/>
      <c r="C165" s="265"/>
      <c r="D165" s="254" t="s">
        <v>1361</v>
      </c>
      <c r="E165" s="266" t="s">
        <v>1</v>
      </c>
      <c r="F165" s="267" t="s">
        <v>1363</v>
      </c>
      <c r="G165" s="265"/>
      <c r="H165" s="268">
        <v>99</v>
      </c>
      <c r="I165" s="269"/>
      <c r="J165" s="265"/>
      <c r="K165" s="265"/>
      <c r="L165" s="270"/>
      <c r="M165" s="271"/>
      <c r="N165" s="272"/>
      <c r="O165" s="272"/>
      <c r="P165" s="272"/>
      <c r="Q165" s="272"/>
      <c r="R165" s="272"/>
      <c r="S165" s="272"/>
      <c r="T165" s="27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4" t="s">
        <v>1361</v>
      </c>
      <c r="AU165" s="274" t="s">
        <v>88</v>
      </c>
      <c r="AV165" s="14" t="s">
        <v>168</v>
      </c>
      <c r="AW165" s="14" t="s">
        <v>34</v>
      </c>
      <c r="AX165" s="14" t="s">
        <v>86</v>
      </c>
      <c r="AY165" s="274" t="s">
        <v>159</v>
      </c>
    </row>
    <row r="166" s="2" customFormat="1" ht="16.5" customHeight="1">
      <c r="A166" s="39"/>
      <c r="B166" s="40"/>
      <c r="C166" s="220" t="s">
        <v>242</v>
      </c>
      <c r="D166" s="220" t="s">
        <v>163</v>
      </c>
      <c r="E166" s="221" t="s">
        <v>2704</v>
      </c>
      <c r="F166" s="222" t="s">
        <v>2705</v>
      </c>
      <c r="G166" s="223" t="s">
        <v>341</v>
      </c>
      <c r="H166" s="224">
        <v>99</v>
      </c>
      <c r="I166" s="225"/>
      <c r="J166" s="226">
        <f>ROUND(I166*H166,2)</f>
        <v>0</v>
      </c>
      <c r="K166" s="227"/>
      <c r="L166" s="228"/>
      <c r="M166" s="229" t="s">
        <v>1</v>
      </c>
      <c r="N166" s="230" t="s">
        <v>43</v>
      </c>
      <c r="O166" s="92"/>
      <c r="P166" s="231">
        <f>O166*H166</f>
        <v>0</v>
      </c>
      <c r="Q166" s="231">
        <v>0.00010000000000000001</v>
      </c>
      <c r="R166" s="231">
        <f>Q166*H166</f>
        <v>0.0099000000000000008</v>
      </c>
      <c r="S166" s="231">
        <v>0</v>
      </c>
      <c r="T166" s="232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3" t="s">
        <v>167</v>
      </c>
      <c r="AT166" s="233" t="s">
        <v>163</v>
      </c>
      <c r="AU166" s="233" t="s">
        <v>88</v>
      </c>
      <c r="AY166" s="18" t="s">
        <v>159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8" t="s">
        <v>86</v>
      </c>
      <c r="BK166" s="234">
        <f>ROUND(I166*H166,2)</f>
        <v>0</v>
      </c>
      <c r="BL166" s="18" t="s">
        <v>168</v>
      </c>
      <c r="BM166" s="233" t="s">
        <v>2706</v>
      </c>
    </row>
    <row r="167" s="12" customFormat="1" ht="22.8" customHeight="1">
      <c r="A167" s="12"/>
      <c r="B167" s="204"/>
      <c r="C167" s="205"/>
      <c r="D167" s="206" t="s">
        <v>77</v>
      </c>
      <c r="E167" s="218" t="s">
        <v>1628</v>
      </c>
      <c r="F167" s="218" t="s">
        <v>1629</v>
      </c>
      <c r="G167" s="205"/>
      <c r="H167" s="205"/>
      <c r="I167" s="208"/>
      <c r="J167" s="219">
        <f>BK167</f>
        <v>0</v>
      </c>
      <c r="K167" s="205"/>
      <c r="L167" s="210"/>
      <c r="M167" s="211"/>
      <c r="N167" s="212"/>
      <c r="O167" s="212"/>
      <c r="P167" s="213">
        <f>P168</f>
        <v>0</v>
      </c>
      <c r="Q167" s="212"/>
      <c r="R167" s="213">
        <f>R168</f>
        <v>0</v>
      </c>
      <c r="S167" s="212"/>
      <c r="T167" s="214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5" t="s">
        <v>86</v>
      </c>
      <c r="AT167" s="216" t="s">
        <v>77</v>
      </c>
      <c r="AU167" s="216" t="s">
        <v>86</v>
      </c>
      <c r="AY167" s="215" t="s">
        <v>159</v>
      </c>
      <c r="BK167" s="217">
        <f>BK168</f>
        <v>0</v>
      </c>
    </row>
    <row r="168" s="2" customFormat="1" ht="24.15" customHeight="1">
      <c r="A168" s="39"/>
      <c r="B168" s="40"/>
      <c r="C168" s="235" t="s">
        <v>7</v>
      </c>
      <c r="D168" s="235" t="s">
        <v>316</v>
      </c>
      <c r="E168" s="236" t="s">
        <v>2707</v>
      </c>
      <c r="F168" s="237" t="s">
        <v>2708</v>
      </c>
      <c r="G168" s="238" t="s">
        <v>1427</v>
      </c>
      <c r="H168" s="239">
        <v>13.811</v>
      </c>
      <c r="I168" s="240"/>
      <c r="J168" s="241">
        <f>ROUND(I168*H168,2)</f>
        <v>0</v>
      </c>
      <c r="K168" s="242"/>
      <c r="L168" s="45"/>
      <c r="M168" s="245" t="s">
        <v>1</v>
      </c>
      <c r="N168" s="246" t="s">
        <v>43</v>
      </c>
      <c r="O168" s="247"/>
      <c r="P168" s="248">
        <f>O168*H168</f>
        <v>0</v>
      </c>
      <c r="Q168" s="248">
        <v>0</v>
      </c>
      <c r="R168" s="248">
        <f>Q168*H168</f>
        <v>0</v>
      </c>
      <c r="S168" s="248">
        <v>0</v>
      </c>
      <c r="T168" s="24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3" t="s">
        <v>168</v>
      </c>
      <c r="AT168" s="233" t="s">
        <v>316</v>
      </c>
      <c r="AU168" s="233" t="s">
        <v>88</v>
      </c>
      <c r="AY168" s="18" t="s">
        <v>159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8" t="s">
        <v>86</v>
      </c>
      <c r="BK168" s="234">
        <f>ROUND(I168*H168,2)</f>
        <v>0</v>
      </c>
      <c r="BL168" s="18" t="s">
        <v>168</v>
      </c>
      <c r="BM168" s="233" t="s">
        <v>2709</v>
      </c>
    </row>
    <row r="169" s="2" customFormat="1" ht="6.96" customHeight="1">
      <c r="A169" s="39"/>
      <c r="B169" s="67"/>
      <c r="C169" s="68"/>
      <c r="D169" s="68"/>
      <c r="E169" s="68"/>
      <c r="F169" s="68"/>
      <c r="G169" s="68"/>
      <c r="H169" s="68"/>
      <c r="I169" s="68"/>
      <c r="J169" s="68"/>
      <c r="K169" s="68"/>
      <c r="L169" s="45"/>
      <c r="M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</row>
  </sheetData>
  <sheetProtection sheet="1" autoFilter="0" formatColumns="0" formatRows="0" objects="1" scenarios="1" spinCount="100000" saltValue="dMpH2c4YEU2zCCZUjjXn0RQnwdkP04vsB4yaXSq3u/+Tcw3BohzIrGT4FZImQ9S5p25PKvSUr0U2ypzr5Z05CQ==" hashValue="FNTlAAth9N12XVAZeHC5OYp4iYaG+VbJVjhKWJY3E+WBWh7tZBTlhmvSQoagaMfiKRs+ZWxd1BIrpYElN5gEoA==" algorithmName="SHA-512" password="CC35"/>
  <autoFilter ref="C119:K16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128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Přestavlky – čistírna odpadních vod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2710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29. 8. 2023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27</v>
      </c>
      <c r="J21" s="144" t="s">
        <v>33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ROUND((SUM(BE120:BE127)),  2)</f>
        <v>0</v>
      </c>
      <c r="G33" s="39"/>
      <c r="H33" s="39"/>
      <c r="I33" s="156">
        <v>0.20999999999999999</v>
      </c>
      <c r="J33" s="155">
        <f>ROUND(((SUM(BE120:BE127))*I33),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ROUND((SUM(BF120:BF127)),  2)</f>
        <v>0</v>
      </c>
      <c r="G34" s="39"/>
      <c r="H34" s="39"/>
      <c r="I34" s="156">
        <v>0.14999999999999999</v>
      </c>
      <c r="J34" s="155">
        <f>ROUND(((SUM(BF120:BF127))*I34),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ROUND((SUM(BG120:BG127)),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ROUND((SUM(BH120:BH127)),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ROUND((SUM(BI120:BI127)),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Přestavlky – čistírna odpadních vod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VON - Vedlejší a ostatní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29. 8. 2023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Obec Přestavlky</v>
      </c>
      <c r="G91" s="41"/>
      <c r="H91" s="41"/>
      <c r="I91" s="33" t="s">
        <v>30</v>
      </c>
      <c r="J91" s="37" t="str">
        <f>E21</f>
        <v xml:space="preserve">ENVISYSTEM, s.r.o., U Nikolajky 15, 15000  Praha 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132</v>
      </c>
      <c r="D94" s="177"/>
      <c r="E94" s="177"/>
      <c r="F94" s="177"/>
      <c r="G94" s="177"/>
      <c r="H94" s="177"/>
      <c r="I94" s="177"/>
      <c r="J94" s="178" t="s">
        <v>133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134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135</v>
      </c>
    </row>
    <row r="97" s="9" customFormat="1" ht="24.96" customHeight="1">
      <c r="A97" s="9"/>
      <c r="B97" s="180"/>
      <c r="C97" s="181"/>
      <c r="D97" s="182" t="s">
        <v>2711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2712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2713</v>
      </c>
      <c r="E99" s="189"/>
      <c r="F99" s="189"/>
      <c r="G99" s="189"/>
      <c r="H99" s="189"/>
      <c r="I99" s="189"/>
      <c r="J99" s="190">
        <f>J124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2714</v>
      </c>
      <c r="E100" s="189"/>
      <c r="F100" s="189"/>
      <c r="G100" s="189"/>
      <c r="H100" s="189"/>
      <c r="I100" s="189"/>
      <c r="J100" s="190">
        <f>J126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144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Přestavlky – čistírna odpadních vod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129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VON - Vedlejší a ostatní náklady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 xml:space="preserve"> </v>
      </c>
      <c r="G114" s="41"/>
      <c r="H114" s="41"/>
      <c r="I114" s="33" t="s">
        <v>22</v>
      </c>
      <c r="J114" s="80" t="str">
        <f>IF(J12="","",J12)</f>
        <v>29. 8. 2023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40.05" customHeight="1">
      <c r="A116" s="39"/>
      <c r="B116" s="40"/>
      <c r="C116" s="33" t="s">
        <v>24</v>
      </c>
      <c r="D116" s="41"/>
      <c r="E116" s="41"/>
      <c r="F116" s="28" t="str">
        <f>E15</f>
        <v>Obec Přestavlky</v>
      </c>
      <c r="G116" s="41"/>
      <c r="H116" s="41"/>
      <c r="I116" s="33" t="s">
        <v>30</v>
      </c>
      <c r="J116" s="37" t="str">
        <f>E21</f>
        <v xml:space="preserve">ENVISYSTEM, s.r.o., U Nikolajky 15, 15000  Praha 5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33" t="s">
        <v>35</v>
      </c>
      <c r="J117" s="37" t="str">
        <f>E24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145</v>
      </c>
      <c r="D119" s="195" t="s">
        <v>63</v>
      </c>
      <c r="E119" s="195" t="s">
        <v>59</v>
      </c>
      <c r="F119" s="195" t="s">
        <v>60</v>
      </c>
      <c r="G119" s="195" t="s">
        <v>146</v>
      </c>
      <c r="H119" s="195" t="s">
        <v>147</v>
      </c>
      <c r="I119" s="195" t="s">
        <v>148</v>
      </c>
      <c r="J119" s="196" t="s">
        <v>133</v>
      </c>
      <c r="K119" s="197" t="s">
        <v>149</v>
      </c>
      <c r="L119" s="198"/>
      <c r="M119" s="101" t="s">
        <v>1</v>
      </c>
      <c r="N119" s="102" t="s">
        <v>42</v>
      </c>
      <c r="O119" s="102" t="s">
        <v>150</v>
      </c>
      <c r="P119" s="102" t="s">
        <v>151</v>
      </c>
      <c r="Q119" s="102" t="s">
        <v>152</v>
      </c>
      <c r="R119" s="102" t="s">
        <v>153</v>
      </c>
      <c r="S119" s="102" t="s">
        <v>154</v>
      </c>
      <c r="T119" s="103" t="s">
        <v>155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156</v>
      </c>
      <c r="D120" s="41"/>
      <c r="E120" s="41"/>
      <c r="F120" s="41"/>
      <c r="G120" s="41"/>
      <c r="H120" s="41"/>
      <c r="I120" s="41"/>
      <c r="J120" s="199">
        <f>BK120</f>
        <v>0</v>
      </c>
      <c r="K120" s="41"/>
      <c r="L120" s="45"/>
      <c r="M120" s="104"/>
      <c r="N120" s="200"/>
      <c r="O120" s="105"/>
      <c r="P120" s="201">
        <f>P121</f>
        <v>0</v>
      </c>
      <c r="Q120" s="105"/>
      <c r="R120" s="201">
        <f>R121</f>
        <v>0</v>
      </c>
      <c r="S120" s="105"/>
      <c r="T120" s="202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77</v>
      </c>
      <c r="AU120" s="18" t="s">
        <v>135</v>
      </c>
      <c r="BK120" s="203">
        <f>BK121</f>
        <v>0</v>
      </c>
    </row>
    <row r="121" s="12" customFormat="1" ht="25.92" customHeight="1">
      <c r="A121" s="12"/>
      <c r="B121" s="204"/>
      <c r="C121" s="205"/>
      <c r="D121" s="206" t="s">
        <v>77</v>
      </c>
      <c r="E121" s="207" t="s">
        <v>2715</v>
      </c>
      <c r="F121" s="207" t="s">
        <v>2716</v>
      </c>
      <c r="G121" s="205"/>
      <c r="H121" s="205"/>
      <c r="I121" s="208"/>
      <c r="J121" s="209">
        <f>BK121</f>
        <v>0</v>
      </c>
      <c r="K121" s="205"/>
      <c r="L121" s="210"/>
      <c r="M121" s="211"/>
      <c r="N121" s="212"/>
      <c r="O121" s="212"/>
      <c r="P121" s="213">
        <f>P122+P124+P126</f>
        <v>0</v>
      </c>
      <c r="Q121" s="212"/>
      <c r="R121" s="213">
        <f>R122+R124+R126</f>
        <v>0</v>
      </c>
      <c r="S121" s="212"/>
      <c r="T121" s="214">
        <f>T122+T124+T126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162</v>
      </c>
      <c r="AT121" s="216" t="s">
        <v>77</v>
      </c>
      <c r="AU121" s="216" t="s">
        <v>78</v>
      </c>
      <c r="AY121" s="215" t="s">
        <v>159</v>
      </c>
      <c r="BK121" s="217">
        <f>BK122+BK124+BK126</f>
        <v>0</v>
      </c>
    </row>
    <row r="122" s="12" customFormat="1" ht="22.8" customHeight="1">
      <c r="A122" s="12"/>
      <c r="B122" s="204"/>
      <c r="C122" s="205"/>
      <c r="D122" s="206" t="s">
        <v>77</v>
      </c>
      <c r="E122" s="218" t="s">
        <v>2717</v>
      </c>
      <c r="F122" s="218" t="s">
        <v>2718</v>
      </c>
      <c r="G122" s="205"/>
      <c r="H122" s="205"/>
      <c r="I122" s="208"/>
      <c r="J122" s="219">
        <f>BK122</f>
        <v>0</v>
      </c>
      <c r="K122" s="205"/>
      <c r="L122" s="210"/>
      <c r="M122" s="211"/>
      <c r="N122" s="212"/>
      <c r="O122" s="212"/>
      <c r="P122" s="213">
        <f>P123</f>
        <v>0</v>
      </c>
      <c r="Q122" s="212"/>
      <c r="R122" s="213">
        <f>R123</f>
        <v>0</v>
      </c>
      <c r="S122" s="212"/>
      <c r="T122" s="214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162</v>
      </c>
      <c r="AT122" s="216" t="s">
        <v>77</v>
      </c>
      <c r="AU122" s="216" t="s">
        <v>86</v>
      </c>
      <c r="AY122" s="215" t="s">
        <v>159</v>
      </c>
      <c r="BK122" s="217">
        <f>BK123</f>
        <v>0</v>
      </c>
    </row>
    <row r="123" s="2" customFormat="1" ht="16.5" customHeight="1">
      <c r="A123" s="39"/>
      <c r="B123" s="40"/>
      <c r="C123" s="235" t="s">
        <v>86</v>
      </c>
      <c r="D123" s="235" t="s">
        <v>316</v>
      </c>
      <c r="E123" s="236" t="s">
        <v>2719</v>
      </c>
      <c r="F123" s="237" t="s">
        <v>2720</v>
      </c>
      <c r="G123" s="238" t="s">
        <v>2721</v>
      </c>
      <c r="H123" s="239">
        <v>1</v>
      </c>
      <c r="I123" s="240"/>
      <c r="J123" s="241">
        <f>ROUND(I123*H123,2)</f>
        <v>0</v>
      </c>
      <c r="K123" s="242"/>
      <c r="L123" s="45"/>
      <c r="M123" s="243" t="s">
        <v>1</v>
      </c>
      <c r="N123" s="244" t="s">
        <v>43</v>
      </c>
      <c r="O123" s="92"/>
      <c r="P123" s="231">
        <f>O123*H123</f>
        <v>0</v>
      </c>
      <c r="Q123" s="231">
        <v>0</v>
      </c>
      <c r="R123" s="231">
        <f>Q123*H123</f>
        <v>0</v>
      </c>
      <c r="S123" s="231">
        <v>0</v>
      </c>
      <c r="T123" s="232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3" t="s">
        <v>2722</v>
      </c>
      <c r="AT123" s="233" t="s">
        <v>316</v>
      </c>
      <c r="AU123" s="233" t="s">
        <v>88</v>
      </c>
      <c r="AY123" s="18" t="s">
        <v>159</v>
      </c>
      <c r="BE123" s="234">
        <f>IF(N123="základní",J123,0)</f>
        <v>0</v>
      </c>
      <c r="BF123" s="234">
        <f>IF(N123="snížená",J123,0)</f>
        <v>0</v>
      </c>
      <c r="BG123" s="234">
        <f>IF(N123="zákl. přenesená",J123,0)</f>
        <v>0</v>
      </c>
      <c r="BH123" s="234">
        <f>IF(N123="sníž. přenesená",J123,0)</f>
        <v>0</v>
      </c>
      <c r="BI123" s="234">
        <f>IF(N123="nulová",J123,0)</f>
        <v>0</v>
      </c>
      <c r="BJ123" s="18" t="s">
        <v>86</v>
      </c>
      <c r="BK123" s="234">
        <f>ROUND(I123*H123,2)</f>
        <v>0</v>
      </c>
      <c r="BL123" s="18" t="s">
        <v>2722</v>
      </c>
      <c r="BM123" s="233" t="s">
        <v>2723</v>
      </c>
    </row>
    <row r="124" s="12" customFormat="1" ht="22.8" customHeight="1">
      <c r="A124" s="12"/>
      <c r="B124" s="204"/>
      <c r="C124" s="205"/>
      <c r="D124" s="206" t="s">
        <v>77</v>
      </c>
      <c r="E124" s="218" t="s">
        <v>2724</v>
      </c>
      <c r="F124" s="218" t="s">
        <v>2725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P125</f>
        <v>0</v>
      </c>
      <c r="Q124" s="212"/>
      <c r="R124" s="213">
        <f>R125</f>
        <v>0</v>
      </c>
      <c r="S124" s="212"/>
      <c r="T124" s="214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162</v>
      </c>
      <c r="AT124" s="216" t="s">
        <v>77</v>
      </c>
      <c r="AU124" s="216" t="s">
        <v>86</v>
      </c>
      <c r="AY124" s="215" t="s">
        <v>159</v>
      </c>
      <c r="BK124" s="217">
        <f>BK125</f>
        <v>0</v>
      </c>
    </row>
    <row r="125" s="2" customFormat="1" ht="16.5" customHeight="1">
      <c r="A125" s="39"/>
      <c r="B125" s="40"/>
      <c r="C125" s="235" t="s">
        <v>88</v>
      </c>
      <c r="D125" s="235" t="s">
        <v>316</v>
      </c>
      <c r="E125" s="236" t="s">
        <v>2726</v>
      </c>
      <c r="F125" s="237" t="s">
        <v>2725</v>
      </c>
      <c r="G125" s="238" t="s">
        <v>2326</v>
      </c>
      <c r="H125" s="299"/>
      <c r="I125" s="240"/>
      <c r="J125" s="241">
        <f>ROUND(I125*H125,2)</f>
        <v>0</v>
      </c>
      <c r="K125" s="242"/>
      <c r="L125" s="45"/>
      <c r="M125" s="243" t="s">
        <v>1</v>
      </c>
      <c r="N125" s="244" t="s">
        <v>43</v>
      </c>
      <c r="O125" s="92"/>
      <c r="P125" s="231">
        <f>O125*H125</f>
        <v>0</v>
      </c>
      <c r="Q125" s="231">
        <v>0</v>
      </c>
      <c r="R125" s="231">
        <f>Q125*H125</f>
        <v>0</v>
      </c>
      <c r="S125" s="231">
        <v>0</v>
      </c>
      <c r="T125" s="232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3" t="s">
        <v>2722</v>
      </c>
      <c r="AT125" s="233" t="s">
        <v>316</v>
      </c>
      <c r="AU125" s="233" t="s">
        <v>88</v>
      </c>
      <c r="AY125" s="18" t="s">
        <v>159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8" t="s">
        <v>86</v>
      </c>
      <c r="BK125" s="234">
        <f>ROUND(I125*H125,2)</f>
        <v>0</v>
      </c>
      <c r="BL125" s="18" t="s">
        <v>2722</v>
      </c>
      <c r="BM125" s="233" t="s">
        <v>2727</v>
      </c>
    </row>
    <row r="126" s="12" customFormat="1" ht="22.8" customHeight="1">
      <c r="A126" s="12"/>
      <c r="B126" s="204"/>
      <c r="C126" s="205"/>
      <c r="D126" s="206" t="s">
        <v>77</v>
      </c>
      <c r="E126" s="218" t="s">
        <v>2728</v>
      </c>
      <c r="F126" s="218" t="s">
        <v>2729</v>
      </c>
      <c r="G126" s="205"/>
      <c r="H126" s="205"/>
      <c r="I126" s="208"/>
      <c r="J126" s="219">
        <f>BK126</f>
        <v>0</v>
      </c>
      <c r="K126" s="205"/>
      <c r="L126" s="210"/>
      <c r="M126" s="211"/>
      <c r="N126" s="212"/>
      <c r="O126" s="212"/>
      <c r="P126" s="213">
        <f>P127</f>
        <v>0</v>
      </c>
      <c r="Q126" s="212"/>
      <c r="R126" s="213">
        <f>R127</f>
        <v>0</v>
      </c>
      <c r="S126" s="212"/>
      <c r="T126" s="214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162</v>
      </c>
      <c r="AT126" s="216" t="s">
        <v>77</v>
      </c>
      <c r="AU126" s="216" t="s">
        <v>86</v>
      </c>
      <c r="AY126" s="215" t="s">
        <v>159</v>
      </c>
      <c r="BK126" s="217">
        <f>BK127</f>
        <v>0</v>
      </c>
    </row>
    <row r="127" s="2" customFormat="1" ht="16.5" customHeight="1">
      <c r="A127" s="39"/>
      <c r="B127" s="40"/>
      <c r="C127" s="235" t="s">
        <v>173</v>
      </c>
      <c r="D127" s="235" t="s">
        <v>316</v>
      </c>
      <c r="E127" s="236" t="s">
        <v>2730</v>
      </c>
      <c r="F127" s="237" t="s">
        <v>2731</v>
      </c>
      <c r="G127" s="238" t="s">
        <v>2326</v>
      </c>
      <c r="H127" s="299"/>
      <c r="I127" s="240"/>
      <c r="J127" s="241">
        <f>ROUND(I127*H127,2)</f>
        <v>0</v>
      </c>
      <c r="K127" s="242"/>
      <c r="L127" s="45"/>
      <c r="M127" s="245" t="s">
        <v>1</v>
      </c>
      <c r="N127" s="246" t="s">
        <v>43</v>
      </c>
      <c r="O127" s="247"/>
      <c r="P127" s="248">
        <f>O127*H127</f>
        <v>0</v>
      </c>
      <c r="Q127" s="248">
        <v>0</v>
      </c>
      <c r="R127" s="248">
        <f>Q127*H127</f>
        <v>0</v>
      </c>
      <c r="S127" s="248">
        <v>0</v>
      </c>
      <c r="T127" s="24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3" t="s">
        <v>2722</v>
      </c>
      <c r="AT127" s="233" t="s">
        <v>316</v>
      </c>
      <c r="AU127" s="233" t="s">
        <v>88</v>
      </c>
      <c r="AY127" s="18" t="s">
        <v>159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8" t="s">
        <v>86</v>
      </c>
      <c r="BK127" s="234">
        <f>ROUND(I127*H127,2)</f>
        <v>0</v>
      </c>
      <c r="BL127" s="18" t="s">
        <v>2722</v>
      </c>
      <c r="BM127" s="233" t="s">
        <v>2732</v>
      </c>
    </row>
    <row r="128" s="2" customFormat="1" ht="6.96" customHeight="1">
      <c r="A128" s="39"/>
      <c r="B128" s="67"/>
      <c r="C128" s="68"/>
      <c r="D128" s="68"/>
      <c r="E128" s="68"/>
      <c r="F128" s="68"/>
      <c r="G128" s="68"/>
      <c r="H128" s="68"/>
      <c r="I128" s="68"/>
      <c r="J128" s="68"/>
      <c r="K128" s="68"/>
      <c r="L128" s="45"/>
      <c r="M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</sheetData>
  <sheetProtection sheet="1" autoFilter="0" formatColumns="0" formatRows="0" objects="1" scenarios="1" spinCount="100000" saltValue="mxcmFffM+h0+flA8/9xoz3O0b6ACiohSecerdWFQRfNi8jpft+3U9d3aF4Wd7oCLe4qwKuX1NyuS3W0tNnI4lg==" hashValue="b5VOdfu69ZAcuDSv65/Ud8QQ7vjBQKWY5H7KbZMFy5Px2jsA3S972ThCZfLKfI0QPTk8EVGIwl61wG8lqQzPJg==" algorithmName="SHA-512" password="CC35"/>
  <autoFilter ref="C119:K12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128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Přestavlky – čistírna odpadních vod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2733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127</v>
      </c>
      <c r="G11" s="39"/>
      <c r="H11" s="39"/>
      <c r="I11" s="141" t="s">
        <v>19</v>
      </c>
      <c r="J11" s="144" t="s">
        <v>2734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2735</v>
      </c>
      <c r="G12" s="39"/>
      <c r="H12" s="39"/>
      <c r="I12" s="141" t="s">
        <v>22</v>
      </c>
      <c r="J12" s="145" t="str">
        <f>'Rekapitulace stavby'!AN8</f>
        <v>29. 8. 2023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21.84" customHeight="1">
      <c r="A13" s="39"/>
      <c r="B13" s="45"/>
      <c r="C13" s="39"/>
      <c r="D13" s="300" t="s">
        <v>2736</v>
      </c>
      <c r="E13" s="39"/>
      <c r="F13" s="301" t="s">
        <v>2737</v>
      </c>
      <c r="G13" s="39"/>
      <c r="H13" s="39"/>
      <c r="I13" s="300" t="s">
        <v>2738</v>
      </c>
      <c r="J13" s="301" t="s">
        <v>2739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2735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2740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2741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2742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ROUND((SUM(BE123:BE235)),  2)</f>
        <v>0</v>
      </c>
      <c r="G33" s="39"/>
      <c r="H33" s="39"/>
      <c r="I33" s="156">
        <v>0.20999999999999999</v>
      </c>
      <c r="J33" s="155">
        <f>ROUND(((SUM(BE123:BE235))*I33),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ROUND((SUM(BF123:BF235)),  2)</f>
        <v>0</v>
      </c>
      <c r="G34" s="39"/>
      <c r="H34" s="39"/>
      <c r="I34" s="156">
        <v>0.14999999999999999</v>
      </c>
      <c r="J34" s="155">
        <f>ROUND(((SUM(BF123:BF235))*I34),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ROUND((SUM(BG123:BG235)),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ROUND((SUM(BH123:BH235)),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ROUND((SUM(BI123:BI235)),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2" customFormat="1" ht="14.4" customHeight="1">
      <c r="B49" s="64"/>
      <c r="D49" s="164" t="s">
        <v>51</v>
      </c>
      <c r="E49" s="165"/>
      <c r="F49" s="165"/>
      <c r="G49" s="164" t="s">
        <v>52</v>
      </c>
      <c r="H49" s="165"/>
      <c r="I49" s="165"/>
      <c r="J49" s="165"/>
      <c r="K49" s="165"/>
      <c r="L49" s="64"/>
    </row>
    <row r="50">
      <c r="B50" s="21"/>
      <c r="L50" s="21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 s="2" customFormat="1">
      <c r="A60" s="39"/>
      <c r="B60" s="45"/>
      <c r="C60" s="39"/>
      <c r="D60" s="166" t="s">
        <v>53</v>
      </c>
      <c r="E60" s="167"/>
      <c r="F60" s="168" t="s">
        <v>54</v>
      </c>
      <c r="G60" s="166" t="s">
        <v>53</v>
      </c>
      <c r="H60" s="167"/>
      <c r="I60" s="167"/>
      <c r="J60" s="169" t="s">
        <v>54</v>
      </c>
      <c r="K60" s="167"/>
      <c r="L60" s="64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>
      <c r="B61" s="21"/>
      <c r="L61" s="21"/>
    </row>
    <row r="62">
      <c r="B62" s="21"/>
      <c r="L62" s="21"/>
    </row>
    <row r="63">
      <c r="B63" s="21"/>
      <c r="L63" s="21"/>
    </row>
    <row r="64" s="2" customFormat="1">
      <c r="A64" s="39"/>
      <c r="B64" s="45"/>
      <c r="C64" s="39"/>
      <c r="D64" s="164" t="s">
        <v>55</v>
      </c>
      <c r="E64" s="170"/>
      <c r="F64" s="170"/>
      <c r="G64" s="164" t="s">
        <v>56</v>
      </c>
      <c r="H64" s="170"/>
      <c r="I64" s="170"/>
      <c r="J64" s="170"/>
      <c r="K64" s="170"/>
      <c r="L64" s="64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>
      <c r="B65" s="21"/>
      <c r="L65" s="2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 s="2" customFormat="1">
      <c r="A75" s="39"/>
      <c r="B75" s="45"/>
      <c r="C75" s="39"/>
      <c r="D75" s="166" t="s">
        <v>53</v>
      </c>
      <c r="E75" s="167"/>
      <c r="F75" s="168" t="s">
        <v>54</v>
      </c>
      <c r="G75" s="166" t="s">
        <v>53</v>
      </c>
      <c r="H75" s="167"/>
      <c r="I75" s="167"/>
      <c r="J75" s="169" t="s">
        <v>54</v>
      </c>
      <c r="K75" s="167"/>
      <c r="L75" s="64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4.4" customHeight="1">
      <c r="A76" s="39"/>
      <c r="B76" s="171"/>
      <c r="C76" s="172"/>
      <c r="D76" s="172"/>
      <c r="E76" s="172"/>
      <c r="F76" s="172"/>
      <c r="G76" s="172"/>
      <c r="H76" s="172"/>
      <c r="I76" s="172"/>
      <c r="J76" s="172"/>
      <c r="K76" s="172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173"/>
      <c r="C80" s="174"/>
      <c r="D80" s="174"/>
      <c r="E80" s="174"/>
      <c r="F80" s="174"/>
      <c r="G80" s="174"/>
      <c r="H80" s="174"/>
      <c r="I80" s="174"/>
      <c r="J80" s="174"/>
      <c r="K80" s="174"/>
      <c r="L80" s="64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131</v>
      </c>
      <c r="D81" s="41"/>
      <c r="E81" s="41"/>
      <c r="F81" s="41"/>
      <c r="G81" s="41"/>
      <c r="H81" s="41"/>
      <c r="I81" s="41"/>
      <c r="J81" s="41"/>
      <c r="K81" s="41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5" t="str">
        <f>E7</f>
        <v>Přestavlky – čistírna odpadních vod</v>
      </c>
      <c r="F84" s="33"/>
      <c r="G84" s="33"/>
      <c r="H84" s="33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129</v>
      </c>
      <c r="D85" s="41"/>
      <c r="E85" s="41"/>
      <c r="F85" s="41"/>
      <c r="G85" s="41"/>
      <c r="H85" s="41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7" t="str">
        <f>E9</f>
        <v>2023_10_21. - Odtok z ČOV, IO 01.19</v>
      </c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20</v>
      </c>
      <c r="D88" s="41"/>
      <c r="E88" s="41"/>
      <c r="F88" s="28" t="str">
        <f>F12</f>
        <v>Přestavlky u Čerčan</v>
      </c>
      <c r="G88" s="41"/>
      <c r="H88" s="41"/>
      <c r="I88" s="33" t="s">
        <v>22</v>
      </c>
      <c r="J88" s="80" t="str">
        <f>IF(J12="","",J12)</f>
        <v>29. 8. 2023</v>
      </c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25.65" customHeight="1">
      <c r="A90" s="39"/>
      <c r="B90" s="40"/>
      <c r="C90" s="33" t="s">
        <v>24</v>
      </c>
      <c r="D90" s="41"/>
      <c r="E90" s="41"/>
      <c r="F90" s="28" t="str">
        <f>E15</f>
        <v>Přestavlky u Čerčan</v>
      </c>
      <c r="G90" s="41"/>
      <c r="H90" s="41"/>
      <c r="I90" s="33" t="s">
        <v>30</v>
      </c>
      <c r="J90" s="37" t="str">
        <f>E21</f>
        <v>Vodohospodářský rozvoj a výstavba a.s.</v>
      </c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28</v>
      </c>
      <c r="D91" s="41"/>
      <c r="E91" s="41"/>
      <c r="F91" s="28" t="str">
        <f>IF(E18="","",E18)</f>
        <v>Vyplň údaj</v>
      </c>
      <c r="G91" s="41"/>
      <c r="H91" s="41"/>
      <c r="I91" s="33" t="s">
        <v>35</v>
      </c>
      <c r="J91" s="37" t="str">
        <f>E24</f>
        <v>Dvořák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9.28" customHeight="1">
      <c r="A93" s="39"/>
      <c r="B93" s="40"/>
      <c r="C93" s="176" t="s">
        <v>132</v>
      </c>
      <c r="D93" s="177"/>
      <c r="E93" s="177"/>
      <c r="F93" s="177"/>
      <c r="G93" s="177"/>
      <c r="H93" s="177"/>
      <c r="I93" s="177"/>
      <c r="J93" s="178" t="s">
        <v>133</v>
      </c>
      <c r="K93" s="177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22.8" customHeight="1">
      <c r="A95" s="39"/>
      <c r="B95" s="40"/>
      <c r="C95" s="179" t="s">
        <v>134</v>
      </c>
      <c r="D95" s="41"/>
      <c r="E95" s="41"/>
      <c r="F95" s="41"/>
      <c r="G95" s="41"/>
      <c r="H95" s="41"/>
      <c r="I95" s="41"/>
      <c r="J95" s="111">
        <f>J123</f>
        <v>0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U95" s="18" t="s">
        <v>135</v>
      </c>
    </row>
    <row r="96" s="9" customFormat="1" ht="24.96" customHeight="1">
      <c r="A96" s="9"/>
      <c r="B96" s="180"/>
      <c r="C96" s="181"/>
      <c r="D96" s="182" t="s">
        <v>1327</v>
      </c>
      <c r="E96" s="183"/>
      <c r="F96" s="183"/>
      <c r="G96" s="183"/>
      <c r="H96" s="183"/>
      <c r="I96" s="183"/>
      <c r="J96" s="184">
        <f>J124</f>
        <v>0</v>
      </c>
      <c r="K96" s="181"/>
      <c r="L96" s="185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10" customFormat="1" ht="19.92" customHeight="1">
      <c r="A97" s="10"/>
      <c r="B97" s="186"/>
      <c r="C97" s="187"/>
      <c r="D97" s="188" t="s">
        <v>1328</v>
      </c>
      <c r="E97" s="189"/>
      <c r="F97" s="189"/>
      <c r="G97" s="189"/>
      <c r="H97" s="189"/>
      <c r="I97" s="189"/>
      <c r="J97" s="190">
        <f>J125</f>
        <v>0</v>
      </c>
      <c r="K97" s="187"/>
      <c r="L97" s="191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86"/>
      <c r="C98" s="187"/>
      <c r="D98" s="188" t="s">
        <v>1330</v>
      </c>
      <c r="E98" s="189"/>
      <c r="F98" s="189"/>
      <c r="G98" s="189"/>
      <c r="H98" s="189"/>
      <c r="I98" s="189"/>
      <c r="J98" s="190">
        <f>J176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1331</v>
      </c>
      <c r="E99" s="189"/>
      <c r="F99" s="189"/>
      <c r="G99" s="189"/>
      <c r="H99" s="189"/>
      <c r="I99" s="189"/>
      <c r="J99" s="190">
        <f>J179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1333</v>
      </c>
      <c r="E100" s="189"/>
      <c r="F100" s="189"/>
      <c r="G100" s="189"/>
      <c r="H100" s="189"/>
      <c r="I100" s="189"/>
      <c r="J100" s="190">
        <f>J184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86"/>
      <c r="C101" s="187"/>
      <c r="D101" s="188" t="s">
        <v>2743</v>
      </c>
      <c r="E101" s="189"/>
      <c r="F101" s="189"/>
      <c r="G101" s="189"/>
      <c r="H101" s="189"/>
      <c r="I101" s="189"/>
      <c r="J101" s="190">
        <f>J229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1337</v>
      </c>
      <c r="E102" s="183"/>
      <c r="F102" s="183"/>
      <c r="G102" s="183"/>
      <c r="H102" s="183"/>
      <c r="I102" s="183"/>
      <c r="J102" s="184">
        <f>J232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6"/>
      <c r="C103" s="187"/>
      <c r="D103" s="188" t="s">
        <v>1339</v>
      </c>
      <c r="E103" s="189"/>
      <c r="F103" s="189"/>
      <c r="G103" s="189"/>
      <c r="H103" s="189"/>
      <c r="I103" s="189"/>
      <c r="J103" s="190">
        <f>J233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144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75" t="str">
        <f>E7</f>
        <v>Přestavlky – čistírna odpadních vod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129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2023_10_21. - Odtok z ČOV, IO 01.19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Přestavlky u Čerčan</v>
      </c>
      <c r="G117" s="41"/>
      <c r="H117" s="41"/>
      <c r="I117" s="33" t="s">
        <v>22</v>
      </c>
      <c r="J117" s="80" t="str">
        <f>IF(J12="","",J12)</f>
        <v>29. 8. 2023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3" t="s">
        <v>24</v>
      </c>
      <c r="D119" s="41"/>
      <c r="E119" s="41"/>
      <c r="F119" s="28" t="str">
        <f>E15</f>
        <v>Přestavlky u Čerčan</v>
      </c>
      <c r="G119" s="41"/>
      <c r="H119" s="41"/>
      <c r="I119" s="33" t="s">
        <v>30</v>
      </c>
      <c r="J119" s="37" t="str">
        <f>E21</f>
        <v>Vodohospodářský rozvoj a výstavba a.s.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33" t="s">
        <v>35</v>
      </c>
      <c r="J120" s="37" t="str">
        <f>E24</f>
        <v>Dvořák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145</v>
      </c>
      <c r="D122" s="195" t="s">
        <v>63</v>
      </c>
      <c r="E122" s="195" t="s">
        <v>59</v>
      </c>
      <c r="F122" s="195" t="s">
        <v>60</v>
      </c>
      <c r="G122" s="195" t="s">
        <v>146</v>
      </c>
      <c r="H122" s="195" t="s">
        <v>147</v>
      </c>
      <c r="I122" s="195" t="s">
        <v>148</v>
      </c>
      <c r="J122" s="196" t="s">
        <v>133</v>
      </c>
      <c r="K122" s="197" t="s">
        <v>149</v>
      </c>
      <c r="L122" s="198"/>
      <c r="M122" s="101" t="s">
        <v>1</v>
      </c>
      <c r="N122" s="102" t="s">
        <v>42</v>
      </c>
      <c r="O122" s="102" t="s">
        <v>150</v>
      </c>
      <c r="P122" s="102" t="s">
        <v>151</v>
      </c>
      <c r="Q122" s="102" t="s">
        <v>152</v>
      </c>
      <c r="R122" s="102" t="s">
        <v>153</v>
      </c>
      <c r="S122" s="102" t="s">
        <v>154</v>
      </c>
      <c r="T122" s="103" t="s">
        <v>155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156</v>
      </c>
      <c r="D123" s="41"/>
      <c r="E123" s="41"/>
      <c r="F123" s="41"/>
      <c r="G123" s="41"/>
      <c r="H123" s="41"/>
      <c r="I123" s="41"/>
      <c r="J123" s="199">
        <f>BK123</f>
        <v>0</v>
      </c>
      <c r="K123" s="41"/>
      <c r="L123" s="45"/>
      <c r="M123" s="104"/>
      <c r="N123" s="200"/>
      <c r="O123" s="105"/>
      <c r="P123" s="201">
        <f>P124+P232</f>
        <v>0</v>
      </c>
      <c r="Q123" s="105"/>
      <c r="R123" s="201">
        <f>R124+R232</f>
        <v>403.80405389999999</v>
      </c>
      <c r="S123" s="105"/>
      <c r="T123" s="202">
        <f>T124+T232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77</v>
      </c>
      <c r="AU123" s="18" t="s">
        <v>135</v>
      </c>
      <c r="BK123" s="203">
        <f>BK124+BK232</f>
        <v>0</v>
      </c>
    </row>
    <row r="124" s="12" customFormat="1" ht="25.92" customHeight="1">
      <c r="A124" s="12"/>
      <c r="B124" s="204"/>
      <c r="C124" s="205"/>
      <c r="D124" s="206" t="s">
        <v>77</v>
      </c>
      <c r="E124" s="207" t="s">
        <v>1354</v>
      </c>
      <c r="F124" s="207" t="s">
        <v>1355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f>P125+P176+P179+P184</f>
        <v>0</v>
      </c>
      <c r="Q124" s="212"/>
      <c r="R124" s="213">
        <f>R125+R176+R179+R184</f>
        <v>403.80405389999999</v>
      </c>
      <c r="S124" s="212"/>
      <c r="T124" s="214">
        <f>T125+T176+T179+T184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86</v>
      </c>
      <c r="AT124" s="216" t="s">
        <v>77</v>
      </c>
      <c r="AU124" s="216" t="s">
        <v>78</v>
      </c>
      <c r="AY124" s="215" t="s">
        <v>159</v>
      </c>
      <c r="BK124" s="217">
        <f>BK125+BK176+BK179+BK184</f>
        <v>0</v>
      </c>
    </row>
    <row r="125" s="12" customFormat="1" ht="22.8" customHeight="1">
      <c r="A125" s="12"/>
      <c r="B125" s="204"/>
      <c r="C125" s="205"/>
      <c r="D125" s="206" t="s">
        <v>77</v>
      </c>
      <c r="E125" s="218" t="s">
        <v>86</v>
      </c>
      <c r="F125" s="218" t="s">
        <v>1356</v>
      </c>
      <c r="G125" s="205"/>
      <c r="H125" s="205"/>
      <c r="I125" s="208"/>
      <c r="J125" s="219">
        <f>BK125</f>
        <v>0</v>
      </c>
      <c r="K125" s="205"/>
      <c r="L125" s="210"/>
      <c r="M125" s="211"/>
      <c r="N125" s="212"/>
      <c r="O125" s="212"/>
      <c r="P125" s="213">
        <f>SUM(P126:P175)</f>
        <v>0</v>
      </c>
      <c r="Q125" s="212"/>
      <c r="R125" s="213">
        <f>SUM(R126:R175)</f>
        <v>312.40936199999999</v>
      </c>
      <c r="S125" s="212"/>
      <c r="T125" s="214">
        <f>SUM(T126:T175)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86</v>
      </c>
      <c r="AT125" s="216" t="s">
        <v>77</v>
      </c>
      <c r="AU125" s="216" t="s">
        <v>86</v>
      </c>
      <c r="AY125" s="215" t="s">
        <v>159</v>
      </c>
      <c r="BK125" s="217">
        <f>SUM(BK126:BK175)</f>
        <v>0</v>
      </c>
    </row>
    <row r="126" s="2" customFormat="1" ht="16.5" customHeight="1">
      <c r="A126" s="39"/>
      <c r="B126" s="40"/>
      <c r="C126" s="220" t="s">
        <v>86</v>
      </c>
      <c r="D126" s="220" t="s">
        <v>163</v>
      </c>
      <c r="E126" s="221" t="s">
        <v>2744</v>
      </c>
      <c r="F126" s="222" t="s">
        <v>2745</v>
      </c>
      <c r="G126" s="223" t="s">
        <v>1427</v>
      </c>
      <c r="H126" s="224">
        <v>310.47000000000003</v>
      </c>
      <c r="I126" s="225"/>
      <c r="J126" s="226">
        <f>ROUND(I126*H126,2)</f>
        <v>0</v>
      </c>
      <c r="K126" s="227"/>
      <c r="L126" s="228"/>
      <c r="M126" s="229" t="s">
        <v>1</v>
      </c>
      <c r="N126" s="230" t="s">
        <v>43</v>
      </c>
      <c r="O126" s="92"/>
      <c r="P126" s="231">
        <f>O126*H126</f>
        <v>0</v>
      </c>
      <c r="Q126" s="231">
        <v>1</v>
      </c>
      <c r="R126" s="231">
        <f>Q126*H126</f>
        <v>310.47000000000003</v>
      </c>
      <c r="S126" s="231">
        <v>0</v>
      </c>
      <c r="T126" s="232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3" t="s">
        <v>167</v>
      </c>
      <c r="AT126" s="233" t="s">
        <v>163</v>
      </c>
      <c r="AU126" s="233" t="s">
        <v>88</v>
      </c>
      <c r="AY126" s="18" t="s">
        <v>159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8" t="s">
        <v>86</v>
      </c>
      <c r="BK126" s="234">
        <f>ROUND(I126*H126,2)</f>
        <v>0</v>
      </c>
      <c r="BL126" s="18" t="s">
        <v>168</v>
      </c>
      <c r="BM126" s="233" t="s">
        <v>2746</v>
      </c>
    </row>
    <row r="127" s="13" customFormat="1">
      <c r="A127" s="13"/>
      <c r="B127" s="252"/>
      <c r="C127" s="253"/>
      <c r="D127" s="254" t="s">
        <v>1361</v>
      </c>
      <c r="E127" s="255" t="s">
        <v>1</v>
      </c>
      <c r="F127" s="256" t="s">
        <v>2747</v>
      </c>
      <c r="G127" s="253"/>
      <c r="H127" s="257">
        <v>310.47000000000003</v>
      </c>
      <c r="I127" s="258"/>
      <c r="J127" s="253"/>
      <c r="K127" s="253"/>
      <c r="L127" s="259"/>
      <c r="M127" s="260"/>
      <c r="N127" s="261"/>
      <c r="O127" s="261"/>
      <c r="P127" s="261"/>
      <c r="Q127" s="261"/>
      <c r="R127" s="261"/>
      <c r="S127" s="261"/>
      <c r="T127" s="26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3" t="s">
        <v>1361</v>
      </c>
      <c r="AU127" s="263" t="s">
        <v>88</v>
      </c>
      <c r="AV127" s="13" t="s">
        <v>88</v>
      </c>
      <c r="AW127" s="13" t="s">
        <v>34</v>
      </c>
      <c r="AX127" s="13" t="s">
        <v>78</v>
      </c>
      <c r="AY127" s="263" t="s">
        <v>159</v>
      </c>
    </row>
    <row r="128" s="2" customFormat="1" ht="24.15" customHeight="1">
      <c r="A128" s="39"/>
      <c r="B128" s="40"/>
      <c r="C128" s="235" t="s">
        <v>88</v>
      </c>
      <c r="D128" s="235" t="s">
        <v>316</v>
      </c>
      <c r="E128" s="236" t="s">
        <v>2748</v>
      </c>
      <c r="F128" s="237" t="s">
        <v>2749</v>
      </c>
      <c r="G128" s="238" t="s">
        <v>166</v>
      </c>
      <c r="H128" s="239">
        <v>2</v>
      </c>
      <c r="I128" s="240"/>
      <c r="J128" s="241">
        <f>ROUND(I128*H128,2)</f>
        <v>0</v>
      </c>
      <c r="K128" s="242"/>
      <c r="L128" s="45"/>
      <c r="M128" s="243" t="s">
        <v>1</v>
      </c>
      <c r="N128" s="244" t="s">
        <v>43</v>
      </c>
      <c r="O128" s="92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3" t="s">
        <v>168</v>
      </c>
      <c r="AT128" s="233" t="s">
        <v>316</v>
      </c>
      <c r="AU128" s="233" t="s">
        <v>88</v>
      </c>
      <c r="AY128" s="18" t="s">
        <v>159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8" t="s">
        <v>86</v>
      </c>
      <c r="BK128" s="234">
        <f>ROUND(I128*H128,2)</f>
        <v>0</v>
      </c>
      <c r="BL128" s="18" t="s">
        <v>168</v>
      </c>
      <c r="BM128" s="233" t="s">
        <v>2750</v>
      </c>
    </row>
    <row r="129" s="2" customFormat="1" ht="21.75" customHeight="1">
      <c r="A129" s="39"/>
      <c r="B129" s="40"/>
      <c r="C129" s="235" t="s">
        <v>173</v>
      </c>
      <c r="D129" s="235" t="s">
        <v>316</v>
      </c>
      <c r="E129" s="236" t="s">
        <v>2751</v>
      </c>
      <c r="F129" s="237" t="s">
        <v>2752</v>
      </c>
      <c r="G129" s="238" t="s">
        <v>166</v>
      </c>
      <c r="H129" s="239">
        <v>2</v>
      </c>
      <c r="I129" s="240"/>
      <c r="J129" s="241">
        <f>ROUND(I129*H129,2)</f>
        <v>0</v>
      </c>
      <c r="K129" s="242"/>
      <c r="L129" s="45"/>
      <c r="M129" s="243" t="s">
        <v>1</v>
      </c>
      <c r="N129" s="244" t="s">
        <v>43</v>
      </c>
      <c r="O129" s="92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3" t="s">
        <v>168</v>
      </c>
      <c r="AT129" s="233" t="s">
        <v>316</v>
      </c>
      <c r="AU129" s="233" t="s">
        <v>88</v>
      </c>
      <c r="AY129" s="18" t="s">
        <v>159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8" t="s">
        <v>86</v>
      </c>
      <c r="BK129" s="234">
        <f>ROUND(I129*H129,2)</f>
        <v>0</v>
      </c>
      <c r="BL129" s="18" t="s">
        <v>168</v>
      </c>
      <c r="BM129" s="233" t="s">
        <v>2753</v>
      </c>
    </row>
    <row r="130" s="2" customFormat="1" ht="16.5" customHeight="1">
      <c r="A130" s="39"/>
      <c r="B130" s="40"/>
      <c r="C130" s="235" t="s">
        <v>168</v>
      </c>
      <c r="D130" s="235" t="s">
        <v>316</v>
      </c>
      <c r="E130" s="236" t="s">
        <v>2754</v>
      </c>
      <c r="F130" s="237" t="s">
        <v>2755</v>
      </c>
      <c r="G130" s="238" t="s">
        <v>341</v>
      </c>
      <c r="H130" s="239">
        <v>200</v>
      </c>
      <c r="I130" s="240"/>
      <c r="J130" s="241">
        <f>ROUND(I130*H130,2)</f>
        <v>0</v>
      </c>
      <c r="K130" s="242"/>
      <c r="L130" s="45"/>
      <c r="M130" s="243" t="s">
        <v>1</v>
      </c>
      <c r="N130" s="244" t="s">
        <v>43</v>
      </c>
      <c r="O130" s="92"/>
      <c r="P130" s="231">
        <f>O130*H130</f>
        <v>0</v>
      </c>
      <c r="Q130" s="231">
        <v>0.0071900000000000002</v>
      </c>
      <c r="R130" s="231">
        <f>Q130*H130</f>
        <v>1.4379999999999999</v>
      </c>
      <c r="S130" s="231">
        <v>0</v>
      </c>
      <c r="T130" s="232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3" t="s">
        <v>168</v>
      </c>
      <c r="AT130" s="233" t="s">
        <v>316</v>
      </c>
      <c r="AU130" s="233" t="s">
        <v>88</v>
      </c>
      <c r="AY130" s="18" t="s">
        <v>159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8" t="s">
        <v>86</v>
      </c>
      <c r="BK130" s="234">
        <f>ROUND(I130*H130,2)</f>
        <v>0</v>
      </c>
      <c r="BL130" s="18" t="s">
        <v>168</v>
      </c>
      <c r="BM130" s="233" t="s">
        <v>2756</v>
      </c>
    </row>
    <row r="131" s="13" customFormat="1">
      <c r="A131" s="13"/>
      <c r="B131" s="252"/>
      <c r="C131" s="253"/>
      <c r="D131" s="254" t="s">
        <v>1361</v>
      </c>
      <c r="E131" s="255" t="s">
        <v>1</v>
      </c>
      <c r="F131" s="256" t="s">
        <v>1297</v>
      </c>
      <c r="G131" s="253"/>
      <c r="H131" s="257">
        <v>200</v>
      </c>
      <c r="I131" s="258"/>
      <c r="J131" s="253"/>
      <c r="K131" s="253"/>
      <c r="L131" s="259"/>
      <c r="M131" s="260"/>
      <c r="N131" s="261"/>
      <c r="O131" s="261"/>
      <c r="P131" s="261"/>
      <c r="Q131" s="261"/>
      <c r="R131" s="261"/>
      <c r="S131" s="261"/>
      <c r="T131" s="26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3" t="s">
        <v>1361</v>
      </c>
      <c r="AU131" s="263" t="s">
        <v>88</v>
      </c>
      <c r="AV131" s="13" t="s">
        <v>88</v>
      </c>
      <c r="AW131" s="13" t="s">
        <v>34</v>
      </c>
      <c r="AX131" s="13" t="s">
        <v>86</v>
      </c>
      <c r="AY131" s="263" t="s">
        <v>159</v>
      </c>
    </row>
    <row r="132" s="2" customFormat="1" ht="24.15" customHeight="1">
      <c r="A132" s="39"/>
      <c r="B132" s="40"/>
      <c r="C132" s="235" t="s">
        <v>162</v>
      </c>
      <c r="D132" s="235" t="s">
        <v>316</v>
      </c>
      <c r="E132" s="236" t="s">
        <v>1357</v>
      </c>
      <c r="F132" s="237" t="s">
        <v>1358</v>
      </c>
      <c r="G132" s="238" t="s">
        <v>1359</v>
      </c>
      <c r="H132" s="239">
        <v>100</v>
      </c>
      <c r="I132" s="240"/>
      <c r="J132" s="241">
        <f>ROUND(I132*H132,2)</f>
        <v>0</v>
      </c>
      <c r="K132" s="242"/>
      <c r="L132" s="45"/>
      <c r="M132" s="243" t="s">
        <v>1</v>
      </c>
      <c r="N132" s="244" t="s">
        <v>43</v>
      </c>
      <c r="O132" s="92"/>
      <c r="P132" s="231">
        <f>O132*H132</f>
        <v>0</v>
      </c>
      <c r="Q132" s="231">
        <v>3.0000000000000001E-05</v>
      </c>
      <c r="R132" s="231">
        <f>Q132*H132</f>
        <v>0.0030000000000000001</v>
      </c>
      <c r="S132" s="231">
        <v>0</v>
      </c>
      <c r="T132" s="232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3" t="s">
        <v>168</v>
      </c>
      <c r="AT132" s="233" t="s">
        <v>316</v>
      </c>
      <c r="AU132" s="233" t="s">
        <v>88</v>
      </c>
      <c r="AY132" s="18" t="s">
        <v>159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8" t="s">
        <v>86</v>
      </c>
      <c r="BK132" s="234">
        <f>ROUND(I132*H132,2)</f>
        <v>0</v>
      </c>
      <c r="BL132" s="18" t="s">
        <v>168</v>
      </c>
      <c r="BM132" s="233" t="s">
        <v>2757</v>
      </c>
    </row>
    <row r="133" s="13" customFormat="1">
      <c r="A133" s="13"/>
      <c r="B133" s="252"/>
      <c r="C133" s="253"/>
      <c r="D133" s="254" t="s">
        <v>1361</v>
      </c>
      <c r="E133" s="255" t="s">
        <v>1</v>
      </c>
      <c r="F133" s="256" t="s">
        <v>571</v>
      </c>
      <c r="G133" s="253"/>
      <c r="H133" s="257">
        <v>100</v>
      </c>
      <c r="I133" s="258"/>
      <c r="J133" s="253"/>
      <c r="K133" s="253"/>
      <c r="L133" s="259"/>
      <c r="M133" s="260"/>
      <c r="N133" s="261"/>
      <c r="O133" s="261"/>
      <c r="P133" s="261"/>
      <c r="Q133" s="261"/>
      <c r="R133" s="261"/>
      <c r="S133" s="261"/>
      <c r="T133" s="26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3" t="s">
        <v>1361</v>
      </c>
      <c r="AU133" s="263" t="s">
        <v>88</v>
      </c>
      <c r="AV133" s="13" t="s">
        <v>88</v>
      </c>
      <c r="AW133" s="13" t="s">
        <v>34</v>
      </c>
      <c r="AX133" s="13" t="s">
        <v>86</v>
      </c>
      <c r="AY133" s="263" t="s">
        <v>159</v>
      </c>
    </row>
    <row r="134" s="2" customFormat="1" ht="24.15" customHeight="1">
      <c r="A134" s="39"/>
      <c r="B134" s="40"/>
      <c r="C134" s="235" t="s">
        <v>184</v>
      </c>
      <c r="D134" s="235" t="s">
        <v>316</v>
      </c>
      <c r="E134" s="236" t="s">
        <v>1364</v>
      </c>
      <c r="F134" s="237" t="s">
        <v>1365</v>
      </c>
      <c r="G134" s="238" t="s">
        <v>1366</v>
      </c>
      <c r="H134" s="239">
        <v>20</v>
      </c>
      <c r="I134" s="240"/>
      <c r="J134" s="241">
        <f>ROUND(I134*H134,2)</f>
        <v>0</v>
      </c>
      <c r="K134" s="242"/>
      <c r="L134" s="45"/>
      <c r="M134" s="243" t="s">
        <v>1</v>
      </c>
      <c r="N134" s="244" t="s">
        <v>43</v>
      </c>
      <c r="O134" s="92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3" t="s">
        <v>168</v>
      </c>
      <c r="AT134" s="233" t="s">
        <v>316</v>
      </c>
      <c r="AU134" s="233" t="s">
        <v>88</v>
      </c>
      <c r="AY134" s="18" t="s">
        <v>159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8" t="s">
        <v>86</v>
      </c>
      <c r="BK134" s="234">
        <f>ROUND(I134*H134,2)</f>
        <v>0</v>
      </c>
      <c r="BL134" s="18" t="s">
        <v>168</v>
      </c>
      <c r="BM134" s="233" t="s">
        <v>2758</v>
      </c>
    </row>
    <row r="135" s="13" customFormat="1">
      <c r="A135" s="13"/>
      <c r="B135" s="252"/>
      <c r="C135" s="253"/>
      <c r="D135" s="254" t="s">
        <v>1361</v>
      </c>
      <c r="E135" s="255" t="s">
        <v>1</v>
      </c>
      <c r="F135" s="256" t="s">
        <v>242</v>
      </c>
      <c r="G135" s="253"/>
      <c r="H135" s="257">
        <v>20</v>
      </c>
      <c r="I135" s="258"/>
      <c r="J135" s="253"/>
      <c r="K135" s="253"/>
      <c r="L135" s="259"/>
      <c r="M135" s="260"/>
      <c r="N135" s="261"/>
      <c r="O135" s="261"/>
      <c r="P135" s="261"/>
      <c r="Q135" s="261"/>
      <c r="R135" s="261"/>
      <c r="S135" s="261"/>
      <c r="T135" s="26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3" t="s">
        <v>1361</v>
      </c>
      <c r="AU135" s="263" t="s">
        <v>88</v>
      </c>
      <c r="AV135" s="13" t="s">
        <v>88</v>
      </c>
      <c r="AW135" s="13" t="s">
        <v>34</v>
      </c>
      <c r="AX135" s="13" t="s">
        <v>86</v>
      </c>
      <c r="AY135" s="263" t="s">
        <v>159</v>
      </c>
    </row>
    <row r="136" s="2" customFormat="1" ht="24.15" customHeight="1">
      <c r="A136" s="39"/>
      <c r="B136" s="40"/>
      <c r="C136" s="235" t="s">
        <v>188</v>
      </c>
      <c r="D136" s="235" t="s">
        <v>316</v>
      </c>
      <c r="E136" s="236" t="s">
        <v>2759</v>
      </c>
      <c r="F136" s="237" t="s">
        <v>2760</v>
      </c>
      <c r="G136" s="238" t="s">
        <v>1419</v>
      </c>
      <c r="H136" s="239">
        <v>300.30000000000001</v>
      </c>
      <c r="I136" s="240"/>
      <c r="J136" s="241">
        <f>ROUND(I136*H136,2)</f>
        <v>0</v>
      </c>
      <c r="K136" s="242"/>
      <c r="L136" s="45"/>
      <c r="M136" s="243" t="s">
        <v>1</v>
      </c>
      <c r="N136" s="244" t="s">
        <v>43</v>
      </c>
      <c r="O136" s="92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3" t="s">
        <v>168</v>
      </c>
      <c r="AT136" s="233" t="s">
        <v>316</v>
      </c>
      <c r="AU136" s="233" t="s">
        <v>88</v>
      </c>
      <c r="AY136" s="18" t="s">
        <v>159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8" t="s">
        <v>86</v>
      </c>
      <c r="BK136" s="234">
        <f>ROUND(I136*H136,2)</f>
        <v>0</v>
      </c>
      <c r="BL136" s="18" t="s">
        <v>168</v>
      </c>
      <c r="BM136" s="233" t="s">
        <v>2761</v>
      </c>
    </row>
    <row r="137" s="13" customFormat="1">
      <c r="A137" s="13"/>
      <c r="B137" s="252"/>
      <c r="C137" s="253"/>
      <c r="D137" s="254" t="s">
        <v>1361</v>
      </c>
      <c r="E137" s="255" t="s">
        <v>1</v>
      </c>
      <c r="F137" s="256" t="s">
        <v>2762</v>
      </c>
      <c r="G137" s="253"/>
      <c r="H137" s="257">
        <v>300.30000000000001</v>
      </c>
      <c r="I137" s="258"/>
      <c r="J137" s="253"/>
      <c r="K137" s="253"/>
      <c r="L137" s="259"/>
      <c r="M137" s="260"/>
      <c r="N137" s="261"/>
      <c r="O137" s="261"/>
      <c r="P137" s="261"/>
      <c r="Q137" s="261"/>
      <c r="R137" s="261"/>
      <c r="S137" s="261"/>
      <c r="T137" s="26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3" t="s">
        <v>1361</v>
      </c>
      <c r="AU137" s="263" t="s">
        <v>88</v>
      </c>
      <c r="AV137" s="13" t="s">
        <v>88</v>
      </c>
      <c r="AW137" s="13" t="s">
        <v>34</v>
      </c>
      <c r="AX137" s="13" t="s">
        <v>86</v>
      </c>
      <c r="AY137" s="263" t="s">
        <v>159</v>
      </c>
    </row>
    <row r="138" s="2" customFormat="1" ht="33" customHeight="1">
      <c r="A138" s="39"/>
      <c r="B138" s="40"/>
      <c r="C138" s="235" t="s">
        <v>167</v>
      </c>
      <c r="D138" s="235" t="s">
        <v>316</v>
      </c>
      <c r="E138" s="236" t="s">
        <v>2071</v>
      </c>
      <c r="F138" s="237" t="s">
        <v>2072</v>
      </c>
      <c r="G138" s="238" t="s">
        <v>1373</v>
      </c>
      <c r="H138" s="239">
        <v>121.622</v>
      </c>
      <c r="I138" s="240"/>
      <c r="J138" s="241">
        <f>ROUND(I138*H138,2)</f>
        <v>0</v>
      </c>
      <c r="K138" s="242"/>
      <c r="L138" s="45"/>
      <c r="M138" s="243" t="s">
        <v>1</v>
      </c>
      <c r="N138" s="244" t="s">
        <v>43</v>
      </c>
      <c r="O138" s="92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3" t="s">
        <v>168</v>
      </c>
      <c r="AT138" s="233" t="s">
        <v>316</v>
      </c>
      <c r="AU138" s="233" t="s">
        <v>88</v>
      </c>
      <c r="AY138" s="18" t="s">
        <v>159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8" t="s">
        <v>86</v>
      </c>
      <c r="BK138" s="234">
        <f>ROUND(I138*H138,2)</f>
        <v>0</v>
      </c>
      <c r="BL138" s="18" t="s">
        <v>168</v>
      </c>
      <c r="BM138" s="233" t="s">
        <v>2763</v>
      </c>
    </row>
    <row r="139" s="13" customFormat="1">
      <c r="A139" s="13"/>
      <c r="B139" s="252"/>
      <c r="C139" s="253"/>
      <c r="D139" s="254" t="s">
        <v>1361</v>
      </c>
      <c r="E139" s="255" t="s">
        <v>1</v>
      </c>
      <c r="F139" s="256" t="s">
        <v>2764</v>
      </c>
      <c r="G139" s="253"/>
      <c r="H139" s="257">
        <v>121.622</v>
      </c>
      <c r="I139" s="258"/>
      <c r="J139" s="253"/>
      <c r="K139" s="253"/>
      <c r="L139" s="259"/>
      <c r="M139" s="260"/>
      <c r="N139" s="261"/>
      <c r="O139" s="261"/>
      <c r="P139" s="261"/>
      <c r="Q139" s="261"/>
      <c r="R139" s="261"/>
      <c r="S139" s="261"/>
      <c r="T139" s="26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3" t="s">
        <v>1361</v>
      </c>
      <c r="AU139" s="263" t="s">
        <v>88</v>
      </c>
      <c r="AV139" s="13" t="s">
        <v>88</v>
      </c>
      <c r="AW139" s="13" t="s">
        <v>34</v>
      </c>
      <c r="AX139" s="13" t="s">
        <v>78</v>
      </c>
      <c r="AY139" s="263" t="s">
        <v>159</v>
      </c>
    </row>
    <row r="140" s="2" customFormat="1" ht="33" customHeight="1">
      <c r="A140" s="39"/>
      <c r="B140" s="40"/>
      <c r="C140" s="235" t="s">
        <v>195</v>
      </c>
      <c r="D140" s="235" t="s">
        <v>316</v>
      </c>
      <c r="E140" s="236" t="s">
        <v>2765</v>
      </c>
      <c r="F140" s="237" t="s">
        <v>2766</v>
      </c>
      <c r="G140" s="238" t="s">
        <v>1373</v>
      </c>
      <c r="H140" s="239">
        <v>162.16200000000001</v>
      </c>
      <c r="I140" s="240"/>
      <c r="J140" s="241">
        <f>ROUND(I140*H140,2)</f>
        <v>0</v>
      </c>
      <c r="K140" s="242"/>
      <c r="L140" s="45"/>
      <c r="M140" s="243" t="s">
        <v>1</v>
      </c>
      <c r="N140" s="244" t="s">
        <v>43</v>
      </c>
      <c r="O140" s="92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3" t="s">
        <v>168</v>
      </c>
      <c r="AT140" s="233" t="s">
        <v>316</v>
      </c>
      <c r="AU140" s="233" t="s">
        <v>88</v>
      </c>
      <c r="AY140" s="18" t="s">
        <v>159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8" t="s">
        <v>86</v>
      </c>
      <c r="BK140" s="234">
        <f>ROUND(I140*H140,2)</f>
        <v>0</v>
      </c>
      <c r="BL140" s="18" t="s">
        <v>168</v>
      </c>
      <c r="BM140" s="233" t="s">
        <v>2767</v>
      </c>
    </row>
    <row r="141" s="13" customFormat="1">
      <c r="A141" s="13"/>
      <c r="B141" s="252"/>
      <c r="C141" s="253"/>
      <c r="D141" s="254" t="s">
        <v>1361</v>
      </c>
      <c r="E141" s="255" t="s">
        <v>1</v>
      </c>
      <c r="F141" s="256" t="s">
        <v>2768</v>
      </c>
      <c r="G141" s="253"/>
      <c r="H141" s="257">
        <v>162.16200000000001</v>
      </c>
      <c r="I141" s="258"/>
      <c r="J141" s="253"/>
      <c r="K141" s="253"/>
      <c r="L141" s="259"/>
      <c r="M141" s="260"/>
      <c r="N141" s="261"/>
      <c r="O141" s="261"/>
      <c r="P141" s="261"/>
      <c r="Q141" s="261"/>
      <c r="R141" s="261"/>
      <c r="S141" s="261"/>
      <c r="T141" s="26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3" t="s">
        <v>1361</v>
      </c>
      <c r="AU141" s="263" t="s">
        <v>88</v>
      </c>
      <c r="AV141" s="13" t="s">
        <v>88</v>
      </c>
      <c r="AW141" s="13" t="s">
        <v>34</v>
      </c>
      <c r="AX141" s="13" t="s">
        <v>78</v>
      </c>
      <c r="AY141" s="263" t="s">
        <v>159</v>
      </c>
    </row>
    <row r="142" s="2" customFormat="1" ht="33" customHeight="1">
      <c r="A142" s="39"/>
      <c r="B142" s="40"/>
      <c r="C142" s="235" t="s">
        <v>201</v>
      </c>
      <c r="D142" s="235" t="s">
        <v>316</v>
      </c>
      <c r="E142" s="236" t="s">
        <v>2769</v>
      </c>
      <c r="F142" s="237" t="s">
        <v>2770</v>
      </c>
      <c r="G142" s="238" t="s">
        <v>1373</v>
      </c>
      <c r="H142" s="239">
        <v>126.122</v>
      </c>
      <c r="I142" s="240"/>
      <c r="J142" s="241">
        <f>ROUND(I142*H142,2)</f>
        <v>0</v>
      </c>
      <c r="K142" s="242"/>
      <c r="L142" s="45"/>
      <c r="M142" s="243" t="s">
        <v>1</v>
      </c>
      <c r="N142" s="244" t="s">
        <v>43</v>
      </c>
      <c r="O142" s="92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3" t="s">
        <v>168</v>
      </c>
      <c r="AT142" s="233" t="s">
        <v>316</v>
      </c>
      <c r="AU142" s="233" t="s">
        <v>88</v>
      </c>
      <c r="AY142" s="18" t="s">
        <v>159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8" t="s">
        <v>86</v>
      </c>
      <c r="BK142" s="234">
        <f>ROUND(I142*H142,2)</f>
        <v>0</v>
      </c>
      <c r="BL142" s="18" t="s">
        <v>168</v>
      </c>
      <c r="BM142" s="233" t="s">
        <v>2771</v>
      </c>
    </row>
    <row r="143" s="13" customFormat="1">
      <c r="A143" s="13"/>
      <c r="B143" s="252"/>
      <c r="C143" s="253"/>
      <c r="D143" s="254" t="s">
        <v>1361</v>
      </c>
      <c r="E143" s="255" t="s">
        <v>1</v>
      </c>
      <c r="F143" s="256" t="s">
        <v>2772</v>
      </c>
      <c r="G143" s="253"/>
      <c r="H143" s="257">
        <v>126.122</v>
      </c>
      <c r="I143" s="258"/>
      <c r="J143" s="253"/>
      <c r="K143" s="253"/>
      <c r="L143" s="259"/>
      <c r="M143" s="260"/>
      <c r="N143" s="261"/>
      <c r="O143" s="261"/>
      <c r="P143" s="261"/>
      <c r="Q143" s="261"/>
      <c r="R143" s="261"/>
      <c r="S143" s="261"/>
      <c r="T143" s="26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3" t="s">
        <v>1361</v>
      </c>
      <c r="AU143" s="263" t="s">
        <v>88</v>
      </c>
      <c r="AV143" s="13" t="s">
        <v>88</v>
      </c>
      <c r="AW143" s="13" t="s">
        <v>34</v>
      </c>
      <c r="AX143" s="13" t="s">
        <v>78</v>
      </c>
      <c r="AY143" s="263" t="s">
        <v>159</v>
      </c>
    </row>
    <row r="144" s="2" customFormat="1" ht="21.75" customHeight="1">
      <c r="A144" s="39"/>
      <c r="B144" s="40"/>
      <c r="C144" s="235" t="s">
        <v>205</v>
      </c>
      <c r="D144" s="235" t="s">
        <v>316</v>
      </c>
      <c r="E144" s="236" t="s">
        <v>2773</v>
      </c>
      <c r="F144" s="237" t="s">
        <v>2774</v>
      </c>
      <c r="G144" s="238" t="s">
        <v>1419</v>
      </c>
      <c r="H144" s="239">
        <v>846.29999999999995</v>
      </c>
      <c r="I144" s="240"/>
      <c r="J144" s="241">
        <f>ROUND(I144*H144,2)</f>
        <v>0</v>
      </c>
      <c r="K144" s="242"/>
      <c r="L144" s="45"/>
      <c r="M144" s="243" t="s">
        <v>1</v>
      </c>
      <c r="N144" s="244" t="s">
        <v>43</v>
      </c>
      <c r="O144" s="92"/>
      <c r="P144" s="231">
        <f>O144*H144</f>
        <v>0</v>
      </c>
      <c r="Q144" s="231">
        <v>0.00058</v>
      </c>
      <c r="R144" s="231">
        <f>Q144*H144</f>
        <v>0.49085399999999996</v>
      </c>
      <c r="S144" s="231">
        <v>0</v>
      </c>
      <c r="T144" s="23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3" t="s">
        <v>168</v>
      </c>
      <c r="AT144" s="233" t="s">
        <v>316</v>
      </c>
      <c r="AU144" s="233" t="s">
        <v>88</v>
      </c>
      <c r="AY144" s="18" t="s">
        <v>159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8" t="s">
        <v>86</v>
      </c>
      <c r="BK144" s="234">
        <f>ROUND(I144*H144,2)</f>
        <v>0</v>
      </c>
      <c r="BL144" s="18" t="s">
        <v>168</v>
      </c>
      <c r="BM144" s="233" t="s">
        <v>2775</v>
      </c>
    </row>
    <row r="145" s="13" customFormat="1">
      <c r="A145" s="13"/>
      <c r="B145" s="252"/>
      <c r="C145" s="253"/>
      <c r="D145" s="254" t="s">
        <v>1361</v>
      </c>
      <c r="E145" s="255" t="s">
        <v>1</v>
      </c>
      <c r="F145" s="256" t="s">
        <v>2776</v>
      </c>
      <c r="G145" s="253"/>
      <c r="H145" s="257">
        <v>846.29999999999995</v>
      </c>
      <c r="I145" s="258"/>
      <c r="J145" s="253"/>
      <c r="K145" s="253"/>
      <c r="L145" s="259"/>
      <c r="M145" s="260"/>
      <c r="N145" s="261"/>
      <c r="O145" s="261"/>
      <c r="P145" s="261"/>
      <c r="Q145" s="261"/>
      <c r="R145" s="261"/>
      <c r="S145" s="261"/>
      <c r="T145" s="26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3" t="s">
        <v>1361</v>
      </c>
      <c r="AU145" s="263" t="s">
        <v>88</v>
      </c>
      <c r="AV145" s="13" t="s">
        <v>88</v>
      </c>
      <c r="AW145" s="13" t="s">
        <v>34</v>
      </c>
      <c r="AX145" s="13" t="s">
        <v>86</v>
      </c>
      <c r="AY145" s="263" t="s">
        <v>159</v>
      </c>
    </row>
    <row r="146" s="2" customFormat="1" ht="21.75" customHeight="1">
      <c r="A146" s="39"/>
      <c r="B146" s="40"/>
      <c r="C146" s="235" t="s">
        <v>209</v>
      </c>
      <c r="D146" s="235" t="s">
        <v>316</v>
      </c>
      <c r="E146" s="236" t="s">
        <v>2777</v>
      </c>
      <c r="F146" s="237" t="s">
        <v>2778</v>
      </c>
      <c r="G146" s="238" t="s">
        <v>1419</v>
      </c>
      <c r="H146" s="239">
        <v>846.29999999999995</v>
      </c>
      <c r="I146" s="240"/>
      <c r="J146" s="241">
        <f>ROUND(I146*H146,2)</f>
        <v>0</v>
      </c>
      <c r="K146" s="242"/>
      <c r="L146" s="45"/>
      <c r="M146" s="243" t="s">
        <v>1</v>
      </c>
      <c r="N146" s="244" t="s">
        <v>43</v>
      </c>
      <c r="O146" s="92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3" t="s">
        <v>168</v>
      </c>
      <c r="AT146" s="233" t="s">
        <v>316</v>
      </c>
      <c r="AU146" s="233" t="s">
        <v>88</v>
      </c>
      <c r="AY146" s="18" t="s">
        <v>159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8" t="s">
        <v>86</v>
      </c>
      <c r="BK146" s="234">
        <f>ROUND(I146*H146,2)</f>
        <v>0</v>
      </c>
      <c r="BL146" s="18" t="s">
        <v>168</v>
      </c>
      <c r="BM146" s="233" t="s">
        <v>2779</v>
      </c>
    </row>
    <row r="147" s="13" customFormat="1">
      <c r="A147" s="13"/>
      <c r="B147" s="252"/>
      <c r="C147" s="253"/>
      <c r="D147" s="254" t="s">
        <v>1361</v>
      </c>
      <c r="E147" s="255" t="s">
        <v>1</v>
      </c>
      <c r="F147" s="256" t="s">
        <v>2776</v>
      </c>
      <c r="G147" s="253"/>
      <c r="H147" s="257">
        <v>846.29999999999995</v>
      </c>
      <c r="I147" s="258"/>
      <c r="J147" s="253"/>
      <c r="K147" s="253"/>
      <c r="L147" s="259"/>
      <c r="M147" s="260"/>
      <c r="N147" s="261"/>
      <c r="O147" s="261"/>
      <c r="P147" s="261"/>
      <c r="Q147" s="261"/>
      <c r="R147" s="261"/>
      <c r="S147" s="261"/>
      <c r="T147" s="26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3" t="s">
        <v>1361</v>
      </c>
      <c r="AU147" s="263" t="s">
        <v>88</v>
      </c>
      <c r="AV147" s="13" t="s">
        <v>88</v>
      </c>
      <c r="AW147" s="13" t="s">
        <v>34</v>
      </c>
      <c r="AX147" s="13" t="s">
        <v>86</v>
      </c>
      <c r="AY147" s="263" t="s">
        <v>159</v>
      </c>
    </row>
    <row r="148" s="2" customFormat="1" ht="37.8" customHeight="1">
      <c r="A148" s="39"/>
      <c r="B148" s="40"/>
      <c r="C148" s="235" t="s">
        <v>213</v>
      </c>
      <c r="D148" s="235" t="s">
        <v>316</v>
      </c>
      <c r="E148" s="236" t="s">
        <v>2780</v>
      </c>
      <c r="F148" s="237" t="s">
        <v>2781</v>
      </c>
      <c r="G148" s="238" t="s">
        <v>1373</v>
      </c>
      <c r="H148" s="239">
        <v>243.243</v>
      </c>
      <c r="I148" s="240"/>
      <c r="J148" s="241">
        <f>ROUND(I148*H148,2)</f>
        <v>0</v>
      </c>
      <c r="K148" s="242"/>
      <c r="L148" s="45"/>
      <c r="M148" s="243" t="s">
        <v>1</v>
      </c>
      <c r="N148" s="244" t="s">
        <v>43</v>
      </c>
      <c r="O148" s="92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3" t="s">
        <v>168</v>
      </c>
      <c r="AT148" s="233" t="s">
        <v>316</v>
      </c>
      <c r="AU148" s="233" t="s">
        <v>88</v>
      </c>
      <c r="AY148" s="18" t="s">
        <v>159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8" t="s">
        <v>86</v>
      </c>
      <c r="BK148" s="234">
        <f>ROUND(I148*H148,2)</f>
        <v>0</v>
      </c>
      <c r="BL148" s="18" t="s">
        <v>168</v>
      </c>
      <c r="BM148" s="233" t="s">
        <v>2782</v>
      </c>
    </row>
    <row r="149" s="13" customFormat="1">
      <c r="A149" s="13"/>
      <c r="B149" s="252"/>
      <c r="C149" s="253"/>
      <c r="D149" s="254" t="s">
        <v>1361</v>
      </c>
      <c r="E149" s="255" t="s">
        <v>1</v>
      </c>
      <c r="F149" s="256" t="s">
        <v>2783</v>
      </c>
      <c r="G149" s="253"/>
      <c r="H149" s="257">
        <v>243.243</v>
      </c>
      <c r="I149" s="258"/>
      <c r="J149" s="253"/>
      <c r="K149" s="253"/>
      <c r="L149" s="259"/>
      <c r="M149" s="260"/>
      <c r="N149" s="261"/>
      <c r="O149" s="261"/>
      <c r="P149" s="261"/>
      <c r="Q149" s="261"/>
      <c r="R149" s="261"/>
      <c r="S149" s="261"/>
      <c r="T149" s="26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3" t="s">
        <v>1361</v>
      </c>
      <c r="AU149" s="263" t="s">
        <v>88</v>
      </c>
      <c r="AV149" s="13" t="s">
        <v>88</v>
      </c>
      <c r="AW149" s="13" t="s">
        <v>34</v>
      </c>
      <c r="AX149" s="13" t="s">
        <v>86</v>
      </c>
      <c r="AY149" s="263" t="s">
        <v>159</v>
      </c>
    </row>
    <row r="150" s="2" customFormat="1" ht="37.8" customHeight="1">
      <c r="A150" s="39"/>
      <c r="B150" s="40"/>
      <c r="C150" s="235" t="s">
        <v>217</v>
      </c>
      <c r="D150" s="235" t="s">
        <v>316</v>
      </c>
      <c r="E150" s="236" t="s">
        <v>2784</v>
      </c>
      <c r="F150" s="237" t="s">
        <v>2785</v>
      </c>
      <c r="G150" s="238" t="s">
        <v>1373</v>
      </c>
      <c r="H150" s="239">
        <v>576.56700000000001</v>
      </c>
      <c r="I150" s="240"/>
      <c r="J150" s="241">
        <f>ROUND(I150*H150,2)</f>
        <v>0</v>
      </c>
      <c r="K150" s="242"/>
      <c r="L150" s="45"/>
      <c r="M150" s="243" t="s">
        <v>1</v>
      </c>
      <c r="N150" s="244" t="s">
        <v>43</v>
      </c>
      <c r="O150" s="92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3" t="s">
        <v>168</v>
      </c>
      <c r="AT150" s="233" t="s">
        <v>316</v>
      </c>
      <c r="AU150" s="233" t="s">
        <v>88</v>
      </c>
      <c r="AY150" s="18" t="s">
        <v>159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8" t="s">
        <v>86</v>
      </c>
      <c r="BK150" s="234">
        <f>ROUND(I150*H150,2)</f>
        <v>0</v>
      </c>
      <c r="BL150" s="18" t="s">
        <v>168</v>
      </c>
      <c r="BM150" s="233" t="s">
        <v>2786</v>
      </c>
    </row>
    <row r="151" s="13" customFormat="1">
      <c r="A151" s="13"/>
      <c r="B151" s="252"/>
      <c r="C151" s="253"/>
      <c r="D151" s="254" t="s">
        <v>1361</v>
      </c>
      <c r="E151" s="255" t="s">
        <v>1</v>
      </c>
      <c r="F151" s="256" t="s">
        <v>2787</v>
      </c>
      <c r="G151" s="253"/>
      <c r="H151" s="257">
        <v>576.56700000000001</v>
      </c>
      <c r="I151" s="258"/>
      <c r="J151" s="253"/>
      <c r="K151" s="253"/>
      <c r="L151" s="259"/>
      <c r="M151" s="260"/>
      <c r="N151" s="261"/>
      <c r="O151" s="261"/>
      <c r="P151" s="261"/>
      <c r="Q151" s="261"/>
      <c r="R151" s="261"/>
      <c r="S151" s="261"/>
      <c r="T151" s="26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3" t="s">
        <v>1361</v>
      </c>
      <c r="AU151" s="263" t="s">
        <v>88</v>
      </c>
      <c r="AV151" s="13" t="s">
        <v>88</v>
      </c>
      <c r="AW151" s="13" t="s">
        <v>34</v>
      </c>
      <c r="AX151" s="13" t="s">
        <v>86</v>
      </c>
      <c r="AY151" s="263" t="s">
        <v>159</v>
      </c>
    </row>
    <row r="152" s="2" customFormat="1" ht="33" customHeight="1">
      <c r="A152" s="39"/>
      <c r="B152" s="40"/>
      <c r="C152" s="235" t="s">
        <v>8</v>
      </c>
      <c r="D152" s="235" t="s">
        <v>316</v>
      </c>
      <c r="E152" s="236" t="s">
        <v>2788</v>
      </c>
      <c r="F152" s="237" t="s">
        <v>2789</v>
      </c>
      <c r="G152" s="238" t="s">
        <v>1373</v>
      </c>
      <c r="H152" s="239">
        <v>232.71000000000001</v>
      </c>
      <c r="I152" s="240"/>
      <c r="J152" s="241">
        <f>ROUND(I152*H152,2)</f>
        <v>0</v>
      </c>
      <c r="K152" s="242"/>
      <c r="L152" s="45"/>
      <c r="M152" s="243" t="s">
        <v>1</v>
      </c>
      <c r="N152" s="244" t="s">
        <v>43</v>
      </c>
      <c r="O152" s="92"/>
      <c r="P152" s="231">
        <f>O152*H152</f>
        <v>0</v>
      </c>
      <c r="Q152" s="231">
        <v>0</v>
      </c>
      <c r="R152" s="231">
        <f>Q152*H152</f>
        <v>0</v>
      </c>
      <c r="S152" s="231">
        <v>0</v>
      </c>
      <c r="T152" s="232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3" t="s">
        <v>168</v>
      </c>
      <c r="AT152" s="233" t="s">
        <v>316</v>
      </c>
      <c r="AU152" s="233" t="s">
        <v>88</v>
      </c>
      <c r="AY152" s="18" t="s">
        <v>159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8" t="s">
        <v>86</v>
      </c>
      <c r="BK152" s="234">
        <f>ROUND(I152*H152,2)</f>
        <v>0</v>
      </c>
      <c r="BL152" s="18" t="s">
        <v>168</v>
      </c>
      <c r="BM152" s="233" t="s">
        <v>2790</v>
      </c>
    </row>
    <row r="153" s="13" customFormat="1">
      <c r="A153" s="13"/>
      <c r="B153" s="252"/>
      <c r="C153" s="253"/>
      <c r="D153" s="254" t="s">
        <v>1361</v>
      </c>
      <c r="E153" s="255" t="s">
        <v>1</v>
      </c>
      <c r="F153" s="256" t="s">
        <v>2791</v>
      </c>
      <c r="G153" s="253"/>
      <c r="H153" s="257">
        <v>232.71000000000001</v>
      </c>
      <c r="I153" s="258"/>
      <c r="J153" s="253"/>
      <c r="K153" s="253"/>
      <c r="L153" s="259"/>
      <c r="M153" s="260"/>
      <c r="N153" s="261"/>
      <c r="O153" s="261"/>
      <c r="P153" s="261"/>
      <c r="Q153" s="261"/>
      <c r="R153" s="261"/>
      <c r="S153" s="261"/>
      <c r="T153" s="26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3" t="s">
        <v>1361</v>
      </c>
      <c r="AU153" s="263" t="s">
        <v>88</v>
      </c>
      <c r="AV153" s="13" t="s">
        <v>88</v>
      </c>
      <c r="AW153" s="13" t="s">
        <v>34</v>
      </c>
      <c r="AX153" s="13" t="s">
        <v>78</v>
      </c>
      <c r="AY153" s="263" t="s">
        <v>159</v>
      </c>
    </row>
    <row r="154" s="2" customFormat="1" ht="37.8" customHeight="1">
      <c r="A154" s="39"/>
      <c r="B154" s="40"/>
      <c r="C154" s="235" t="s">
        <v>224</v>
      </c>
      <c r="D154" s="235" t="s">
        <v>316</v>
      </c>
      <c r="E154" s="236" t="s">
        <v>2792</v>
      </c>
      <c r="F154" s="237" t="s">
        <v>2793</v>
      </c>
      <c r="G154" s="238" t="s">
        <v>1373</v>
      </c>
      <c r="H154" s="239">
        <v>465.42000000000002</v>
      </c>
      <c r="I154" s="240"/>
      <c r="J154" s="241">
        <f>ROUND(I154*H154,2)</f>
        <v>0</v>
      </c>
      <c r="K154" s="242"/>
      <c r="L154" s="45"/>
      <c r="M154" s="243" t="s">
        <v>1</v>
      </c>
      <c r="N154" s="244" t="s">
        <v>43</v>
      </c>
      <c r="O154" s="92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3" t="s">
        <v>168</v>
      </c>
      <c r="AT154" s="233" t="s">
        <v>316</v>
      </c>
      <c r="AU154" s="233" t="s">
        <v>88</v>
      </c>
      <c r="AY154" s="18" t="s">
        <v>159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8" t="s">
        <v>86</v>
      </c>
      <c r="BK154" s="234">
        <f>ROUND(I154*H154,2)</f>
        <v>0</v>
      </c>
      <c r="BL154" s="18" t="s">
        <v>168</v>
      </c>
      <c r="BM154" s="233" t="s">
        <v>2794</v>
      </c>
    </row>
    <row r="155" s="13" customFormat="1">
      <c r="A155" s="13"/>
      <c r="B155" s="252"/>
      <c r="C155" s="253"/>
      <c r="D155" s="254" t="s">
        <v>1361</v>
      </c>
      <c r="E155" s="255" t="s">
        <v>1</v>
      </c>
      <c r="F155" s="256" t="s">
        <v>2795</v>
      </c>
      <c r="G155" s="253"/>
      <c r="H155" s="257">
        <v>465.42000000000002</v>
      </c>
      <c r="I155" s="258"/>
      <c r="J155" s="253"/>
      <c r="K155" s="253"/>
      <c r="L155" s="259"/>
      <c r="M155" s="260"/>
      <c r="N155" s="261"/>
      <c r="O155" s="261"/>
      <c r="P155" s="261"/>
      <c r="Q155" s="261"/>
      <c r="R155" s="261"/>
      <c r="S155" s="261"/>
      <c r="T155" s="26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3" t="s">
        <v>1361</v>
      </c>
      <c r="AU155" s="263" t="s">
        <v>88</v>
      </c>
      <c r="AV155" s="13" t="s">
        <v>88</v>
      </c>
      <c r="AW155" s="13" t="s">
        <v>34</v>
      </c>
      <c r="AX155" s="13" t="s">
        <v>86</v>
      </c>
      <c r="AY155" s="263" t="s">
        <v>159</v>
      </c>
    </row>
    <row r="156" s="2" customFormat="1" ht="24.15" customHeight="1">
      <c r="A156" s="39"/>
      <c r="B156" s="40"/>
      <c r="C156" s="235" t="s">
        <v>228</v>
      </c>
      <c r="D156" s="235" t="s">
        <v>316</v>
      </c>
      <c r="E156" s="236" t="s">
        <v>1382</v>
      </c>
      <c r="F156" s="237" t="s">
        <v>2796</v>
      </c>
      <c r="G156" s="238" t="s">
        <v>1373</v>
      </c>
      <c r="H156" s="239">
        <v>121.622</v>
      </c>
      <c r="I156" s="240"/>
      <c r="J156" s="241">
        <f>ROUND(I156*H156,2)</f>
        <v>0</v>
      </c>
      <c r="K156" s="242"/>
      <c r="L156" s="45"/>
      <c r="M156" s="243" t="s">
        <v>1</v>
      </c>
      <c r="N156" s="244" t="s">
        <v>43</v>
      </c>
      <c r="O156" s="92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3" t="s">
        <v>168</v>
      </c>
      <c r="AT156" s="233" t="s">
        <v>316</v>
      </c>
      <c r="AU156" s="233" t="s">
        <v>88</v>
      </c>
      <c r="AY156" s="18" t="s">
        <v>159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8" t="s">
        <v>86</v>
      </c>
      <c r="BK156" s="234">
        <f>ROUND(I156*H156,2)</f>
        <v>0</v>
      </c>
      <c r="BL156" s="18" t="s">
        <v>168</v>
      </c>
      <c r="BM156" s="233" t="s">
        <v>2797</v>
      </c>
    </row>
    <row r="157" s="13" customFormat="1">
      <c r="A157" s="13"/>
      <c r="B157" s="252"/>
      <c r="C157" s="253"/>
      <c r="D157" s="254" t="s">
        <v>1361</v>
      </c>
      <c r="E157" s="255" t="s">
        <v>1</v>
      </c>
      <c r="F157" s="256" t="s">
        <v>2764</v>
      </c>
      <c r="G157" s="253"/>
      <c r="H157" s="257">
        <v>121.622</v>
      </c>
      <c r="I157" s="258"/>
      <c r="J157" s="253"/>
      <c r="K157" s="253"/>
      <c r="L157" s="259"/>
      <c r="M157" s="260"/>
      <c r="N157" s="261"/>
      <c r="O157" s="261"/>
      <c r="P157" s="261"/>
      <c r="Q157" s="261"/>
      <c r="R157" s="261"/>
      <c r="S157" s="261"/>
      <c r="T157" s="26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3" t="s">
        <v>1361</v>
      </c>
      <c r="AU157" s="263" t="s">
        <v>88</v>
      </c>
      <c r="AV157" s="13" t="s">
        <v>88</v>
      </c>
      <c r="AW157" s="13" t="s">
        <v>34</v>
      </c>
      <c r="AX157" s="13" t="s">
        <v>78</v>
      </c>
      <c r="AY157" s="263" t="s">
        <v>159</v>
      </c>
    </row>
    <row r="158" s="2" customFormat="1" ht="24.15" customHeight="1">
      <c r="A158" s="39"/>
      <c r="B158" s="40"/>
      <c r="C158" s="235" t="s">
        <v>234</v>
      </c>
      <c r="D158" s="235" t="s">
        <v>316</v>
      </c>
      <c r="E158" s="236" t="s">
        <v>2798</v>
      </c>
      <c r="F158" s="237" t="s">
        <v>2799</v>
      </c>
      <c r="G158" s="238" t="s">
        <v>1373</v>
      </c>
      <c r="H158" s="239">
        <v>288.28399999999999</v>
      </c>
      <c r="I158" s="240"/>
      <c r="J158" s="241">
        <f>ROUND(I158*H158,2)</f>
        <v>0</v>
      </c>
      <c r="K158" s="242"/>
      <c r="L158" s="45"/>
      <c r="M158" s="243" t="s">
        <v>1</v>
      </c>
      <c r="N158" s="244" t="s">
        <v>43</v>
      </c>
      <c r="O158" s="92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3" t="s">
        <v>168</v>
      </c>
      <c r="AT158" s="233" t="s">
        <v>316</v>
      </c>
      <c r="AU158" s="233" t="s">
        <v>88</v>
      </c>
      <c r="AY158" s="18" t="s">
        <v>159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8" t="s">
        <v>86</v>
      </c>
      <c r="BK158" s="234">
        <f>ROUND(I158*H158,2)</f>
        <v>0</v>
      </c>
      <c r="BL158" s="18" t="s">
        <v>168</v>
      </c>
      <c r="BM158" s="233" t="s">
        <v>2800</v>
      </c>
    </row>
    <row r="159" s="13" customFormat="1">
      <c r="A159" s="13"/>
      <c r="B159" s="252"/>
      <c r="C159" s="253"/>
      <c r="D159" s="254" t="s">
        <v>1361</v>
      </c>
      <c r="E159" s="255" t="s">
        <v>1</v>
      </c>
      <c r="F159" s="256" t="s">
        <v>2801</v>
      </c>
      <c r="G159" s="253"/>
      <c r="H159" s="257">
        <v>288.28399999999999</v>
      </c>
      <c r="I159" s="258"/>
      <c r="J159" s="253"/>
      <c r="K159" s="253"/>
      <c r="L159" s="259"/>
      <c r="M159" s="260"/>
      <c r="N159" s="261"/>
      <c r="O159" s="261"/>
      <c r="P159" s="261"/>
      <c r="Q159" s="261"/>
      <c r="R159" s="261"/>
      <c r="S159" s="261"/>
      <c r="T159" s="26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3" t="s">
        <v>1361</v>
      </c>
      <c r="AU159" s="263" t="s">
        <v>88</v>
      </c>
      <c r="AV159" s="13" t="s">
        <v>88</v>
      </c>
      <c r="AW159" s="13" t="s">
        <v>34</v>
      </c>
      <c r="AX159" s="13" t="s">
        <v>78</v>
      </c>
      <c r="AY159" s="263" t="s">
        <v>159</v>
      </c>
    </row>
    <row r="160" s="2" customFormat="1" ht="33" customHeight="1">
      <c r="A160" s="39"/>
      <c r="B160" s="40"/>
      <c r="C160" s="235" t="s">
        <v>238</v>
      </c>
      <c r="D160" s="235" t="s">
        <v>316</v>
      </c>
      <c r="E160" s="236" t="s">
        <v>2022</v>
      </c>
      <c r="F160" s="237" t="s">
        <v>2023</v>
      </c>
      <c r="G160" s="238" t="s">
        <v>1427</v>
      </c>
      <c r="H160" s="239">
        <v>465.42000000000002</v>
      </c>
      <c r="I160" s="240"/>
      <c r="J160" s="241">
        <f>ROUND(I160*H160,2)</f>
        <v>0</v>
      </c>
      <c r="K160" s="242"/>
      <c r="L160" s="45"/>
      <c r="M160" s="243" t="s">
        <v>1</v>
      </c>
      <c r="N160" s="244" t="s">
        <v>43</v>
      </c>
      <c r="O160" s="92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3" t="s">
        <v>168</v>
      </c>
      <c r="AT160" s="233" t="s">
        <v>316</v>
      </c>
      <c r="AU160" s="233" t="s">
        <v>88</v>
      </c>
      <c r="AY160" s="18" t="s">
        <v>159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8" t="s">
        <v>86</v>
      </c>
      <c r="BK160" s="234">
        <f>ROUND(I160*H160,2)</f>
        <v>0</v>
      </c>
      <c r="BL160" s="18" t="s">
        <v>168</v>
      </c>
      <c r="BM160" s="233" t="s">
        <v>2802</v>
      </c>
    </row>
    <row r="161" s="13" customFormat="1">
      <c r="A161" s="13"/>
      <c r="B161" s="252"/>
      <c r="C161" s="253"/>
      <c r="D161" s="254" t="s">
        <v>1361</v>
      </c>
      <c r="E161" s="255" t="s">
        <v>1</v>
      </c>
      <c r="F161" s="256" t="s">
        <v>2795</v>
      </c>
      <c r="G161" s="253"/>
      <c r="H161" s="257">
        <v>465.42000000000002</v>
      </c>
      <c r="I161" s="258"/>
      <c r="J161" s="253"/>
      <c r="K161" s="253"/>
      <c r="L161" s="259"/>
      <c r="M161" s="260"/>
      <c r="N161" s="261"/>
      <c r="O161" s="261"/>
      <c r="P161" s="261"/>
      <c r="Q161" s="261"/>
      <c r="R161" s="261"/>
      <c r="S161" s="261"/>
      <c r="T161" s="26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3" t="s">
        <v>1361</v>
      </c>
      <c r="AU161" s="263" t="s">
        <v>88</v>
      </c>
      <c r="AV161" s="13" t="s">
        <v>88</v>
      </c>
      <c r="AW161" s="13" t="s">
        <v>34</v>
      </c>
      <c r="AX161" s="13" t="s">
        <v>78</v>
      </c>
      <c r="AY161" s="263" t="s">
        <v>159</v>
      </c>
    </row>
    <row r="162" s="2" customFormat="1" ht="16.5" customHeight="1">
      <c r="A162" s="39"/>
      <c r="B162" s="40"/>
      <c r="C162" s="235" t="s">
        <v>242</v>
      </c>
      <c r="D162" s="235" t="s">
        <v>316</v>
      </c>
      <c r="E162" s="236" t="s">
        <v>2026</v>
      </c>
      <c r="F162" s="237" t="s">
        <v>2027</v>
      </c>
      <c r="G162" s="238" t="s">
        <v>1373</v>
      </c>
      <c r="H162" s="239">
        <v>642.61500000000001</v>
      </c>
      <c r="I162" s="240"/>
      <c r="J162" s="241">
        <f>ROUND(I162*H162,2)</f>
        <v>0</v>
      </c>
      <c r="K162" s="242"/>
      <c r="L162" s="45"/>
      <c r="M162" s="243" t="s">
        <v>1</v>
      </c>
      <c r="N162" s="244" t="s">
        <v>43</v>
      </c>
      <c r="O162" s="92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3" t="s">
        <v>168</v>
      </c>
      <c r="AT162" s="233" t="s">
        <v>316</v>
      </c>
      <c r="AU162" s="233" t="s">
        <v>88</v>
      </c>
      <c r="AY162" s="18" t="s">
        <v>159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8" t="s">
        <v>86</v>
      </c>
      <c r="BK162" s="234">
        <f>ROUND(I162*H162,2)</f>
        <v>0</v>
      </c>
      <c r="BL162" s="18" t="s">
        <v>168</v>
      </c>
      <c r="BM162" s="233" t="s">
        <v>2803</v>
      </c>
    </row>
    <row r="163" s="13" customFormat="1">
      <c r="A163" s="13"/>
      <c r="B163" s="252"/>
      <c r="C163" s="253"/>
      <c r="D163" s="254" t="s">
        <v>1361</v>
      </c>
      <c r="E163" s="255" t="s">
        <v>1</v>
      </c>
      <c r="F163" s="256" t="s">
        <v>2791</v>
      </c>
      <c r="G163" s="253"/>
      <c r="H163" s="257">
        <v>232.71000000000001</v>
      </c>
      <c r="I163" s="258"/>
      <c r="J163" s="253"/>
      <c r="K163" s="253"/>
      <c r="L163" s="259"/>
      <c r="M163" s="260"/>
      <c r="N163" s="261"/>
      <c r="O163" s="261"/>
      <c r="P163" s="261"/>
      <c r="Q163" s="261"/>
      <c r="R163" s="261"/>
      <c r="S163" s="261"/>
      <c r="T163" s="26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3" t="s">
        <v>1361</v>
      </c>
      <c r="AU163" s="263" t="s">
        <v>88</v>
      </c>
      <c r="AV163" s="13" t="s">
        <v>88</v>
      </c>
      <c r="AW163" s="13" t="s">
        <v>34</v>
      </c>
      <c r="AX163" s="13" t="s">
        <v>78</v>
      </c>
      <c r="AY163" s="263" t="s">
        <v>159</v>
      </c>
    </row>
    <row r="164" s="13" customFormat="1">
      <c r="A164" s="13"/>
      <c r="B164" s="252"/>
      <c r="C164" s="253"/>
      <c r="D164" s="254" t="s">
        <v>1361</v>
      </c>
      <c r="E164" s="255" t="s">
        <v>1</v>
      </c>
      <c r="F164" s="256" t="s">
        <v>2804</v>
      </c>
      <c r="G164" s="253"/>
      <c r="H164" s="257">
        <v>409.90499999999997</v>
      </c>
      <c r="I164" s="258"/>
      <c r="J164" s="253"/>
      <c r="K164" s="253"/>
      <c r="L164" s="259"/>
      <c r="M164" s="260"/>
      <c r="N164" s="261"/>
      <c r="O164" s="261"/>
      <c r="P164" s="261"/>
      <c r="Q164" s="261"/>
      <c r="R164" s="261"/>
      <c r="S164" s="261"/>
      <c r="T164" s="26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3" t="s">
        <v>1361</v>
      </c>
      <c r="AU164" s="263" t="s">
        <v>88</v>
      </c>
      <c r="AV164" s="13" t="s">
        <v>88</v>
      </c>
      <c r="AW164" s="13" t="s">
        <v>34</v>
      </c>
      <c r="AX164" s="13" t="s">
        <v>78</v>
      </c>
      <c r="AY164" s="263" t="s">
        <v>159</v>
      </c>
    </row>
    <row r="165" s="2" customFormat="1" ht="24.15" customHeight="1">
      <c r="A165" s="39"/>
      <c r="B165" s="40"/>
      <c r="C165" s="235" t="s">
        <v>7</v>
      </c>
      <c r="D165" s="235" t="s">
        <v>316</v>
      </c>
      <c r="E165" s="236" t="s">
        <v>2805</v>
      </c>
      <c r="F165" s="237" t="s">
        <v>1387</v>
      </c>
      <c r="G165" s="238" t="s">
        <v>1373</v>
      </c>
      <c r="H165" s="239">
        <v>177.19499999999999</v>
      </c>
      <c r="I165" s="240"/>
      <c r="J165" s="241">
        <f>ROUND(I165*H165,2)</f>
        <v>0</v>
      </c>
      <c r="K165" s="242"/>
      <c r="L165" s="45"/>
      <c r="M165" s="243" t="s">
        <v>1</v>
      </c>
      <c r="N165" s="244" t="s">
        <v>43</v>
      </c>
      <c r="O165" s="92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3" t="s">
        <v>168</v>
      </c>
      <c r="AT165" s="233" t="s">
        <v>316</v>
      </c>
      <c r="AU165" s="233" t="s">
        <v>88</v>
      </c>
      <c r="AY165" s="18" t="s">
        <v>159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8" t="s">
        <v>86</v>
      </c>
      <c r="BK165" s="234">
        <f>ROUND(I165*H165,2)</f>
        <v>0</v>
      </c>
      <c r="BL165" s="18" t="s">
        <v>168</v>
      </c>
      <c r="BM165" s="233" t="s">
        <v>2806</v>
      </c>
    </row>
    <row r="166" s="13" customFormat="1">
      <c r="A166" s="13"/>
      <c r="B166" s="252"/>
      <c r="C166" s="253"/>
      <c r="D166" s="254" t="s">
        <v>1361</v>
      </c>
      <c r="E166" s="255" t="s">
        <v>1</v>
      </c>
      <c r="F166" s="256" t="s">
        <v>2807</v>
      </c>
      <c r="G166" s="253"/>
      <c r="H166" s="257">
        <v>177.19499999999999</v>
      </c>
      <c r="I166" s="258"/>
      <c r="J166" s="253"/>
      <c r="K166" s="253"/>
      <c r="L166" s="259"/>
      <c r="M166" s="260"/>
      <c r="N166" s="261"/>
      <c r="O166" s="261"/>
      <c r="P166" s="261"/>
      <c r="Q166" s="261"/>
      <c r="R166" s="261"/>
      <c r="S166" s="261"/>
      <c r="T166" s="26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3" t="s">
        <v>1361</v>
      </c>
      <c r="AU166" s="263" t="s">
        <v>88</v>
      </c>
      <c r="AV166" s="13" t="s">
        <v>88</v>
      </c>
      <c r="AW166" s="13" t="s">
        <v>34</v>
      </c>
      <c r="AX166" s="13" t="s">
        <v>78</v>
      </c>
      <c r="AY166" s="263" t="s">
        <v>159</v>
      </c>
    </row>
    <row r="167" s="2" customFormat="1" ht="24.15" customHeight="1">
      <c r="A167" s="39"/>
      <c r="B167" s="40"/>
      <c r="C167" s="235" t="s">
        <v>251</v>
      </c>
      <c r="D167" s="235" t="s">
        <v>316</v>
      </c>
      <c r="E167" s="236" t="s">
        <v>2124</v>
      </c>
      <c r="F167" s="237" t="s">
        <v>2125</v>
      </c>
      <c r="G167" s="238" t="s">
        <v>1373</v>
      </c>
      <c r="H167" s="239">
        <v>156.69300000000001</v>
      </c>
      <c r="I167" s="240"/>
      <c r="J167" s="241">
        <f>ROUND(I167*H167,2)</f>
        <v>0</v>
      </c>
      <c r="K167" s="242"/>
      <c r="L167" s="45"/>
      <c r="M167" s="243" t="s">
        <v>1</v>
      </c>
      <c r="N167" s="244" t="s">
        <v>43</v>
      </c>
      <c r="O167" s="92"/>
      <c r="P167" s="231">
        <f>O167*H167</f>
        <v>0</v>
      </c>
      <c r="Q167" s="231">
        <v>0</v>
      </c>
      <c r="R167" s="231">
        <f>Q167*H167</f>
        <v>0</v>
      </c>
      <c r="S167" s="231">
        <v>0</v>
      </c>
      <c r="T167" s="232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3" t="s">
        <v>168</v>
      </c>
      <c r="AT167" s="233" t="s">
        <v>316</v>
      </c>
      <c r="AU167" s="233" t="s">
        <v>88</v>
      </c>
      <c r="AY167" s="18" t="s">
        <v>159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8" t="s">
        <v>86</v>
      </c>
      <c r="BK167" s="234">
        <f>ROUND(I167*H167,2)</f>
        <v>0</v>
      </c>
      <c r="BL167" s="18" t="s">
        <v>168</v>
      </c>
      <c r="BM167" s="233" t="s">
        <v>2808</v>
      </c>
    </row>
    <row r="168" s="13" customFormat="1">
      <c r="A168" s="13"/>
      <c r="B168" s="252"/>
      <c r="C168" s="253"/>
      <c r="D168" s="254" t="s">
        <v>1361</v>
      </c>
      <c r="E168" s="255" t="s">
        <v>1</v>
      </c>
      <c r="F168" s="256" t="s">
        <v>2809</v>
      </c>
      <c r="G168" s="253"/>
      <c r="H168" s="257">
        <v>156.69300000000001</v>
      </c>
      <c r="I168" s="258"/>
      <c r="J168" s="253"/>
      <c r="K168" s="253"/>
      <c r="L168" s="259"/>
      <c r="M168" s="260"/>
      <c r="N168" s="261"/>
      <c r="O168" s="261"/>
      <c r="P168" s="261"/>
      <c r="Q168" s="261"/>
      <c r="R168" s="261"/>
      <c r="S168" s="261"/>
      <c r="T168" s="26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3" t="s">
        <v>1361</v>
      </c>
      <c r="AU168" s="263" t="s">
        <v>88</v>
      </c>
      <c r="AV168" s="13" t="s">
        <v>88</v>
      </c>
      <c r="AW168" s="13" t="s">
        <v>34</v>
      </c>
      <c r="AX168" s="13" t="s">
        <v>78</v>
      </c>
      <c r="AY168" s="263" t="s">
        <v>159</v>
      </c>
    </row>
    <row r="169" s="2" customFormat="1" ht="24.15" customHeight="1">
      <c r="A169" s="39"/>
      <c r="B169" s="40"/>
      <c r="C169" s="235" t="s">
        <v>255</v>
      </c>
      <c r="D169" s="235" t="s">
        <v>316</v>
      </c>
      <c r="E169" s="236" t="s">
        <v>2810</v>
      </c>
      <c r="F169" s="237" t="s">
        <v>2811</v>
      </c>
      <c r="G169" s="238" t="s">
        <v>1419</v>
      </c>
      <c r="H169" s="239">
        <v>300.30000000000001</v>
      </c>
      <c r="I169" s="240"/>
      <c r="J169" s="241">
        <f>ROUND(I169*H169,2)</f>
        <v>0</v>
      </c>
      <c r="K169" s="242"/>
      <c r="L169" s="45"/>
      <c r="M169" s="243" t="s">
        <v>1</v>
      </c>
      <c r="N169" s="244" t="s">
        <v>43</v>
      </c>
      <c r="O169" s="92"/>
      <c r="P169" s="231">
        <f>O169*H169</f>
        <v>0</v>
      </c>
      <c r="Q169" s="231">
        <v>0</v>
      </c>
      <c r="R169" s="231">
        <f>Q169*H169</f>
        <v>0</v>
      </c>
      <c r="S169" s="231">
        <v>0</v>
      </c>
      <c r="T169" s="232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3" t="s">
        <v>168</v>
      </c>
      <c r="AT169" s="233" t="s">
        <v>316</v>
      </c>
      <c r="AU169" s="233" t="s">
        <v>88</v>
      </c>
      <c r="AY169" s="18" t="s">
        <v>159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8" t="s">
        <v>86</v>
      </c>
      <c r="BK169" s="234">
        <f>ROUND(I169*H169,2)</f>
        <v>0</v>
      </c>
      <c r="BL169" s="18" t="s">
        <v>168</v>
      </c>
      <c r="BM169" s="233" t="s">
        <v>2812</v>
      </c>
    </row>
    <row r="170" s="13" customFormat="1">
      <c r="A170" s="13"/>
      <c r="B170" s="252"/>
      <c r="C170" s="253"/>
      <c r="D170" s="254" t="s">
        <v>1361</v>
      </c>
      <c r="E170" s="255" t="s">
        <v>1</v>
      </c>
      <c r="F170" s="256" t="s">
        <v>2762</v>
      </c>
      <c r="G170" s="253"/>
      <c r="H170" s="257">
        <v>300.30000000000001</v>
      </c>
      <c r="I170" s="258"/>
      <c r="J170" s="253"/>
      <c r="K170" s="253"/>
      <c r="L170" s="259"/>
      <c r="M170" s="260"/>
      <c r="N170" s="261"/>
      <c r="O170" s="261"/>
      <c r="P170" s="261"/>
      <c r="Q170" s="261"/>
      <c r="R170" s="261"/>
      <c r="S170" s="261"/>
      <c r="T170" s="26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3" t="s">
        <v>1361</v>
      </c>
      <c r="AU170" s="263" t="s">
        <v>88</v>
      </c>
      <c r="AV170" s="13" t="s">
        <v>88</v>
      </c>
      <c r="AW170" s="13" t="s">
        <v>34</v>
      </c>
      <c r="AX170" s="13" t="s">
        <v>86</v>
      </c>
      <c r="AY170" s="263" t="s">
        <v>159</v>
      </c>
    </row>
    <row r="171" s="2" customFormat="1" ht="16.5" customHeight="1">
      <c r="A171" s="39"/>
      <c r="B171" s="40"/>
      <c r="C171" s="220" t="s">
        <v>259</v>
      </c>
      <c r="D171" s="220" t="s">
        <v>163</v>
      </c>
      <c r="E171" s="221" t="s">
        <v>2813</v>
      </c>
      <c r="F171" s="222" t="s">
        <v>2814</v>
      </c>
      <c r="G171" s="223" t="s">
        <v>1478</v>
      </c>
      <c r="H171" s="224">
        <v>7.508</v>
      </c>
      <c r="I171" s="225"/>
      <c r="J171" s="226">
        <f>ROUND(I171*H171,2)</f>
        <v>0</v>
      </c>
      <c r="K171" s="227"/>
      <c r="L171" s="228"/>
      <c r="M171" s="229" t="s">
        <v>1</v>
      </c>
      <c r="N171" s="230" t="s">
        <v>43</v>
      </c>
      <c r="O171" s="92"/>
      <c r="P171" s="231">
        <f>O171*H171</f>
        <v>0</v>
      </c>
      <c r="Q171" s="231">
        <v>0.001</v>
      </c>
      <c r="R171" s="231">
        <f>Q171*H171</f>
        <v>0.0075079999999999999</v>
      </c>
      <c r="S171" s="231">
        <v>0</v>
      </c>
      <c r="T171" s="232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3" t="s">
        <v>167</v>
      </c>
      <c r="AT171" s="233" t="s">
        <v>163</v>
      </c>
      <c r="AU171" s="233" t="s">
        <v>88</v>
      </c>
      <c r="AY171" s="18" t="s">
        <v>159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8" t="s">
        <v>86</v>
      </c>
      <c r="BK171" s="234">
        <f>ROUND(I171*H171,2)</f>
        <v>0</v>
      </c>
      <c r="BL171" s="18" t="s">
        <v>168</v>
      </c>
      <c r="BM171" s="233" t="s">
        <v>2815</v>
      </c>
    </row>
    <row r="172" s="13" customFormat="1">
      <c r="A172" s="13"/>
      <c r="B172" s="252"/>
      <c r="C172" s="253"/>
      <c r="D172" s="254" t="s">
        <v>1361</v>
      </c>
      <c r="E172" s="255" t="s">
        <v>1</v>
      </c>
      <c r="F172" s="256" t="s">
        <v>2762</v>
      </c>
      <c r="G172" s="253"/>
      <c r="H172" s="257">
        <v>300.30000000000001</v>
      </c>
      <c r="I172" s="258"/>
      <c r="J172" s="253"/>
      <c r="K172" s="253"/>
      <c r="L172" s="259"/>
      <c r="M172" s="260"/>
      <c r="N172" s="261"/>
      <c r="O172" s="261"/>
      <c r="P172" s="261"/>
      <c r="Q172" s="261"/>
      <c r="R172" s="261"/>
      <c r="S172" s="261"/>
      <c r="T172" s="26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3" t="s">
        <v>1361</v>
      </c>
      <c r="AU172" s="263" t="s">
        <v>88</v>
      </c>
      <c r="AV172" s="13" t="s">
        <v>88</v>
      </c>
      <c r="AW172" s="13" t="s">
        <v>34</v>
      </c>
      <c r="AX172" s="13" t="s">
        <v>86</v>
      </c>
      <c r="AY172" s="263" t="s">
        <v>159</v>
      </c>
    </row>
    <row r="173" s="13" customFormat="1">
      <c r="A173" s="13"/>
      <c r="B173" s="252"/>
      <c r="C173" s="253"/>
      <c r="D173" s="254" t="s">
        <v>1361</v>
      </c>
      <c r="E173" s="253"/>
      <c r="F173" s="256" t="s">
        <v>2816</v>
      </c>
      <c r="G173" s="253"/>
      <c r="H173" s="257">
        <v>7.508</v>
      </c>
      <c r="I173" s="258"/>
      <c r="J173" s="253"/>
      <c r="K173" s="253"/>
      <c r="L173" s="259"/>
      <c r="M173" s="260"/>
      <c r="N173" s="261"/>
      <c r="O173" s="261"/>
      <c r="P173" s="261"/>
      <c r="Q173" s="261"/>
      <c r="R173" s="261"/>
      <c r="S173" s="261"/>
      <c r="T173" s="26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3" t="s">
        <v>1361</v>
      </c>
      <c r="AU173" s="263" t="s">
        <v>88</v>
      </c>
      <c r="AV173" s="13" t="s">
        <v>88</v>
      </c>
      <c r="AW173" s="13" t="s">
        <v>4</v>
      </c>
      <c r="AX173" s="13" t="s">
        <v>86</v>
      </c>
      <c r="AY173" s="263" t="s">
        <v>159</v>
      </c>
    </row>
    <row r="174" s="2" customFormat="1" ht="24.15" customHeight="1">
      <c r="A174" s="39"/>
      <c r="B174" s="40"/>
      <c r="C174" s="235" t="s">
        <v>265</v>
      </c>
      <c r="D174" s="235" t="s">
        <v>316</v>
      </c>
      <c r="E174" s="236" t="s">
        <v>2453</v>
      </c>
      <c r="F174" s="237" t="s">
        <v>2817</v>
      </c>
      <c r="G174" s="238" t="s">
        <v>1419</v>
      </c>
      <c r="H174" s="239">
        <v>300.30000000000001</v>
      </c>
      <c r="I174" s="240"/>
      <c r="J174" s="241">
        <f>ROUND(I174*H174,2)</f>
        <v>0</v>
      </c>
      <c r="K174" s="242"/>
      <c r="L174" s="45"/>
      <c r="M174" s="243" t="s">
        <v>1</v>
      </c>
      <c r="N174" s="244" t="s">
        <v>43</v>
      </c>
      <c r="O174" s="92"/>
      <c r="P174" s="231">
        <f>O174*H174</f>
        <v>0</v>
      </c>
      <c r="Q174" s="231">
        <v>0</v>
      </c>
      <c r="R174" s="231">
        <f>Q174*H174</f>
        <v>0</v>
      </c>
      <c r="S174" s="231">
        <v>0</v>
      </c>
      <c r="T174" s="232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3" t="s">
        <v>168</v>
      </c>
      <c r="AT174" s="233" t="s">
        <v>316</v>
      </c>
      <c r="AU174" s="233" t="s">
        <v>88</v>
      </c>
      <c r="AY174" s="18" t="s">
        <v>159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8" t="s">
        <v>86</v>
      </c>
      <c r="BK174" s="234">
        <f>ROUND(I174*H174,2)</f>
        <v>0</v>
      </c>
      <c r="BL174" s="18" t="s">
        <v>168</v>
      </c>
      <c r="BM174" s="233" t="s">
        <v>2818</v>
      </c>
    </row>
    <row r="175" s="13" customFormat="1">
      <c r="A175" s="13"/>
      <c r="B175" s="252"/>
      <c r="C175" s="253"/>
      <c r="D175" s="254" t="s">
        <v>1361</v>
      </c>
      <c r="E175" s="255" t="s">
        <v>1</v>
      </c>
      <c r="F175" s="256" t="s">
        <v>2762</v>
      </c>
      <c r="G175" s="253"/>
      <c r="H175" s="257">
        <v>300.30000000000001</v>
      </c>
      <c r="I175" s="258"/>
      <c r="J175" s="253"/>
      <c r="K175" s="253"/>
      <c r="L175" s="259"/>
      <c r="M175" s="260"/>
      <c r="N175" s="261"/>
      <c r="O175" s="261"/>
      <c r="P175" s="261"/>
      <c r="Q175" s="261"/>
      <c r="R175" s="261"/>
      <c r="S175" s="261"/>
      <c r="T175" s="26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3" t="s">
        <v>1361</v>
      </c>
      <c r="AU175" s="263" t="s">
        <v>88</v>
      </c>
      <c r="AV175" s="13" t="s">
        <v>88</v>
      </c>
      <c r="AW175" s="13" t="s">
        <v>34</v>
      </c>
      <c r="AX175" s="13" t="s">
        <v>78</v>
      </c>
      <c r="AY175" s="263" t="s">
        <v>159</v>
      </c>
    </row>
    <row r="176" s="12" customFormat="1" ht="22.8" customHeight="1">
      <c r="A176" s="12"/>
      <c r="B176" s="204"/>
      <c r="C176" s="205"/>
      <c r="D176" s="206" t="s">
        <v>77</v>
      </c>
      <c r="E176" s="218" t="s">
        <v>173</v>
      </c>
      <c r="F176" s="218" t="s">
        <v>1432</v>
      </c>
      <c r="G176" s="205"/>
      <c r="H176" s="205"/>
      <c r="I176" s="208"/>
      <c r="J176" s="219">
        <f>BK176</f>
        <v>0</v>
      </c>
      <c r="K176" s="205"/>
      <c r="L176" s="210"/>
      <c r="M176" s="211"/>
      <c r="N176" s="212"/>
      <c r="O176" s="212"/>
      <c r="P176" s="213">
        <f>SUM(P177:P178)</f>
        <v>0</v>
      </c>
      <c r="Q176" s="212"/>
      <c r="R176" s="213">
        <f>SUM(R177:R178)</f>
        <v>0</v>
      </c>
      <c r="S176" s="212"/>
      <c r="T176" s="214">
        <f>SUM(T177:T178)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5" t="s">
        <v>86</v>
      </c>
      <c r="AT176" s="216" t="s">
        <v>77</v>
      </c>
      <c r="AU176" s="216" t="s">
        <v>86</v>
      </c>
      <c r="AY176" s="215" t="s">
        <v>159</v>
      </c>
      <c r="BK176" s="217">
        <f>SUM(BK177:BK178)</f>
        <v>0</v>
      </c>
    </row>
    <row r="177" s="2" customFormat="1" ht="21.75" customHeight="1">
      <c r="A177" s="39"/>
      <c r="B177" s="40"/>
      <c r="C177" s="235" t="s">
        <v>269</v>
      </c>
      <c r="D177" s="235" t="s">
        <v>316</v>
      </c>
      <c r="E177" s="236" t="s">
        <v>2819</v>
      </c>
      <c r="F177" s="237" t="s">
        <v>2820</v>
      </c>
      <c r="G177" s="238" t="s">
        <v>341</v>
      </c>
      <c r="H177" s="239">
        <v>273</v>
      </c>
      <c r="I177" s="240"/>
      <c r="J177" s="241">
        <f>ROUND(I177*H177,2)</f>
        <v>0</v>
      </c>
      <c r="K177" s="242"/>
      <c r="L177" s="45"/>
      <c r="M177" s="243" t="s">
        <v>1</v>
      </c>
      <c r="N177" s="244" t="s">
        <v>43</v>
      </c>
      <c r="O177" s="92"/>
      <c r="P177" s="231">
        <f>O177*H177</f>
        <v>0</v>
      </c>
      <c r="Q177" s="231">
        <v>0</v>
      </c>
      <c r="R177" s="231">
        <f>Q177*H177</f>
        <v>0</v>
      </c>
      <c r="S177" s="231">
        <v>0</v>
      </c>
      <c r="T177" s="232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3" t="s">
        <v>168</v>
      </c>
      <c r="AT177" s="233" t="s">
        <v>316</v>
      </c>
      <c r="AU177" s="233" t="s">
        <v>88</v>
      </c>
      <c r="AY177" s="18" t="s">
        <v>159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8" t="s">
        <v>86</v>
      </c>
      <c r="BK177" s="234">
        <f>ROUND(I177*H177,2)</f>
        <v>0</v>
      </c>
      <c r="BL177" s="18" t="s">
        <v>168</v>
      </c>
      <c r="BM177" s="233" t="s">
        <v>2821</v>
      </c>
    </row>
    <row r="178" s="13" customFormat="1">
      <c r="A178" s="13"/>
      <c r="B178" s="252"/>
      <c r="C178" s="253"/>
      <c r="D178" s="254" t="s">
        <v>1361</v>
      </c>
      <c r="E178" s="255" t="s">
        <v>1</v>
      </c>
      <c r="F178" s="256" t="s">
        <v>2822</v>
      </c>
      <c r="G178" s="253"/>
      <c r="H178" s="257">
        <v>273</v>
      </c>
      <c r="I178" s="258"/>
      <c r="J178" s="253"/>
      <c r="K178" s="253"/>
      <c r="L178" s="259"/>
      <c r="M178" s="260"/>
      <c r="N178" s="261"/>
      <c r="O178" s="261"/>
      <c r="P178" s="261"/>
      <c r="Q178" s="261"/>
      <c r="R178" s="261"/>
      <c r="S178" s="261"/>
      <c r="T178" s="26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3" t="s">
        <v>1361</v>
      </c>
      <c r="AU178" s="263" t="s">
        <v>88</v>
      </c>
      <c r="AV178" s="13" t="s">
        <v>88</v>
      </c>
      <c r="AW178" s="13" t="s">
        <v>34</v>
      </c>
      <c r="AX178" s="13" t="s">
        <v>86</v>
      </c>
      <c r="AY178" s="263" t="s">
        <v>159</v>
      </c>
    </row>
    <row r="179" s="12" customFormat="1" ht="22.8" customHeight="1">
      <c r="A179" s="12"/>
      <c r="B179" s="204"/>
      <c r="C179" s="205"/>
      <c r="D179" s="206" t="s">
        <v>77</v>
      </c>
      <c r="E179" s="218" t="s">
        <v>168</v>
      </c>
      <c r="F179" s="218" t="s">
        <v>1499</v>
      </c>
      <c r="G179" s="205"/>
      <c r="H179" s="205"/>
      <c r="I179" s="208"/>
      <c r="J179" s="219">
        <f>BK179</f>
        <v>0</v>
      </c>
      <c r="K179" s="205"/>
      <c r="L179" s="210"/>
      <c r="M179" s="211"/>
      <c r="N179" s="212"/>
      <c r="O179" s="212"/>
      <c r="P179" s="213">
        <f>SUM(P180:P183)</f>
        <v>0</v>
      </c>
      <c r="Q179" s="212"/>
      <c r="R179" s="213">
        <f>SUM(R180:R183)</f>
        <v>56.779823100000002</v>
      </c>
      <c r="S179" s="212"/>
      <c r="T179" s="214">
        <f>SUM(T180:T183)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5" t="s">
        <v>86</v>
      </c>
      <c r="AT179" s="216" t="s">
        <v>77</v>
      </c>
      <c r="AU179" s="216" t="s">
        <v>86</v>
      </c>
      <c r="AY179" s="215" t="s">
        <v>159</v>
      </c>
      <c r="BK179" s="217">
        <f>SUM(BK180:BK183)</f>
        <v>0</v>
      </c>
    </row>
    <row r="180" s="2" customFormat="1" ht="16.5" customHeight="1">
      <c r="A180" s="39"/>
      <c r="B180" s="40"/>
      <c r="C180" s="235" t="s">
        <v>275</v>
      </c>
      <c r="D180" s="235" t="s">
        <v>316</v>
      </c>
      <c r="E180" s="236" t="s">
        <v>2823</v>
      </c>
      <c r="F180" s="237" t="s">
        <v>2824</v>
      </c>
      <c r="G180" s="238" t="s">
        <v>341</v>
      </c>
      <c r="H180" s="239">
        <v>273</v>
      </c>
      <c r="I180" s="240"/>
      <c r="J180" s="241">
        <f>ROUND(I180*H180,2)</f>
        <v>0</v>
      </c>
      <c r="K180" s="242"/>
      <c r="L180" s="45"/>
      <c r="M180" s="243" t="s">
        <v>1</v>
      </c>
      <c r="N180" s="244" t="s">
        <v>43</v>
      </c>
      <c r="O180" s="92"/>
      <c r="P180" s="231">
        <f>O180*H180</f>
        <v>0</v>
      </c>
      <c r="Q180" s="231">
        <v>0</v>
      </c>
      <c r="R180" s="231">
        <f>Q180*H180</f>
        <v>0</v>
      </c>
      <c r="S180" s="231">
        <v>0</v>
      </c>
      <c r="T180" s="232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3" t="s">
        <v>168</v>
      </c>
      <c r="AT180" s="233" t="s">
        <v>316</v>
      </c>
      <c r="AU180" s="233" t="s">
        <v>88</v>
      </c>
      <c r="AY180" s="18" t="s">
        <v>159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8" t="s">
        <v>86</v>
      </c>
      <c r="BK180" s="234">
        <f>ROUND(I180*H180,2)</f>
        <v>0</v>
      </c>
      <c r="BL180" s="18" t="s">
        <v>168</v>
      </c>
      <c r="BM180" s="233" t="s">
        <v>2825</v>
      </c>
    </row>
    <row r="181" s="13" customFormat="1">
      <c r="A181" s="13"/>
      <c r="B181" s="252"/>
      <c r="C181" s="253"/>
      <c r="D181" s="254" t="s">
        <v>1361</v>
      </c>
      <c r="E181" s="255" t="s">
        <v>1</v>
      </c>
      <c r="F181" s="256" t="s">
        <v>2822</v>
      </c>
      <c r="G181" s="253"/>
      <c r="H181" s="257">
        <v>273</v>
      </c>
      <c r="I181" s="258"/>
      <c r="J181" s="253"/>
      <c r="K181" s="253"/>
      <c r="L181" s="259"/>
      <c r="M181" s="260"/>
      <c r="N181" s="261"/>
      <c r="O181" s="261"/>
      <c r="P181" s="261"/>
      <c r="Q181" s="261"/>
      <c r="R181" s="261"/>
      <c r="S181" s="261"/>
      <c r="T181" s="26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3" t="s">
        <v>1361</v>
      </c>
      <c r="AU181" s="263" t="s">
        <v>88</v>
      </c>
      <c r="AV181" s="13" t="s">
        <v>88</v>
      </c>
      <c r="AW181" s="13" t="s">
        <v>34</v>
      </c>
      <c r="AX181" s="13" t="s">
        <v>86</v>
      </c>
      <c r="AY181" s="263" t="s">
        <v>159</v>
      </c>
    </row>
    <row r="182" s="2" customFormat="1" ht="16.5" customHeight="1">
      <c r="A182" s="39"/>
      <c r="B182" s="40"/>
      <c r="C182" s="235" t="s">
        <v>279</v>
      </c>
      <c r="D182" s="235" t="s">
        <v>316</v>
      </c>
      <c r="E182" s="236" t="s">
        <v>2165</v>
      </c>
      <c r="F182" s="237" t="s">
        <v>2166</v>
      </c>
      <c r="G182" s="238" t="s">
        <v>1373</v>
      </c>
      <c r="H182" s="239">
        <v>30.030000000000001</v>
      </c>
      <c r="I182" s="240"/>
      <c r="J182" s="241">
        <f>ROUND(I182*H182,2)</f>
        <v>0</v>
      </c>
      <c r="K182" s="242"/>
      <c r="L182" s="45"/>
      <c r="M182" s="243" t="s">
        <v>1</v>
      </c>
      <c r="N182" s="244" t="s">
        <v>43</v>
      </c>
      <c r="O182" s="92"/>
      <c r="P182" s="231">
        <f>O182*H182</f>
        <v>0</v>
      </c>
      <c r="Q182" s="231">
        <v>1.8907700000000001</v>
      </c>
      <c r="R182" s="231">
        <f>Q182*H182</f>
        <v>56.779823100000002</v>
      </c>
      <c r="S182" s="231">
        <v>0</v>
      </c>
      <c r="T182" s="232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3" t="s">
        <v>168</v>
      </c>
      <c r="AT182" s="233" t="s">
        <v>316</v>
      </c>
      <c r="AU182" s="233" t="s">
        <v>88</v>
      </c>
      <c r="AY182" s="18" t="s">
        <v>159</v>
      </c>
      <c r="BE182" s="234">
        <f>IF(N182="základní",J182,0)</f>
        <v>0</v>
      </c>
      <c r="BF182" s="234">
        <f>IF(N182="snížená",J182,0)</f>
        <v>0</v>
      </c>
      <c r="BG182" s="234">
        <f>IF(N182="zákl. přenesená",J182,0)</f>
        <v>0</v>
      </c>
      <c r="BH182" s="234">
        <f>IF(N182="sníž. přenesená",J182,0)</f>
        <v>0</v>
      </c>
      <c r="BI182" s="234">
        <f>IF(N182="nulová",J182,0)</f>
        <v>0</v>
      </c>
      <c r="BJ182" s="18" t="s">
        <v>86</v>
      </c>
      <c r="BK182" s="234">
        <f>ROUND(I182*H182,2)</f>
        <v>0</v>
      </c>
      <c r="BL182" s="18" t="s">
        <v>168</v>
      </c>
      <c r="BM182" s="233" t="s">
        <v>2826</v>
      </c>
    </row>
    <row r="183" s="13" customFormat="1">
      <c r="A183" s="13"/>
      <c r="B183" s="252"/>
      <c r="C183" s="253"/>
      <c r="D183" s="254" t="s">
        <v>1361</v>
      </c>
      <c r="E183" s="255" t="s">
        <v>1</v>
      </c>
      <c r="F183" s="256" t="s">
        <v>2827</v>
      </c>
      <c r="G183" s="253"/>
      <c r="H183" s="257">
        <v>30.030000000000001</v>
      </c>
      <c r="I183" s="258"/>
      <c r="J183" s="253"/>
      <c r="K183" s="253"/>
      <c r="L183" s="259"/>
      <c r="M183" s="260"/>
      <c r="N183" s="261"/>
      <c r="O183" s="261"/>
      <c r="P183" s="261"/>
      <c r="Q183" s="261"/>
      <c r="R183" s="261"/>
      <c r="S183" s="261"/>
      <c r="T183" s="26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3" t="s">
        <v>1361</v>
      </c>
      <c r="AU183" s="263" t="s">
        <v>88</v>
      </c>
      <c r="AV183" s="13" t="s">
        <v>88</v>
      </c>
      <c r="AW183" s="13" t="s">
        <v>34</v>
      </c>
      <c r="AX183" s="13" t="s">
        <v>86</v>
      </c>
      <c r="AY183" s="263" t="s">
        <v>159</v>
      </c>
    </row>
    <row r="184" s="12" customFormat="1" ht="22.8" customHeight="1">
      <c r="A184" s="12"/>
      <c r="B184" s="204"/>
      <c r="C184" s="205"/>
      <c r="D184" s="206" t="s">
        <v>77</v>
      </c>
      <c r="E184" s="218" t="s">
        <v>167</v>
      </c>
      <c r="F184" s="218" t="s">
        <v>1534</v>
      </c>
      <c r="G184" s="205"/>
      <c r="H184" s="205"/>
      <c r="I184" s="208"/>
      <c r="J184" s="219">
        <f>BK184</f>
        <v>0</v>
      </c>
      <c r="K184" s="205"/>
      <c r="L184" s="210"/>
      <c r="M184" s="211"/>
      <c r="N184" s="212"/>
      <c r="O184" s="212"/>
      <c r="P184" s="213">
        <f>P185+SUM(P186:P229)</f>
        <v>0</v>
      </c>
      <c r="Q184" s="212"/>
      <c r="R184" s="213">
        <f>R185+SUM(R186:R229)</f>
        <v>34.614868800000004</v>
      </c>
      <c r="S184" s="212"/>
      <c r="T184" s="214">
        <f>T185+SUM(T186:T229)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5" t="s">
        <v>86</v>
      </c>
      <c r="AT184" s="216" t="s">
        <v>77</v>
      </c>
      <c r="AU184" s="216" t="s">
        <v>86</v>
      </c>
      <c r="AY184" s="215" t="s">
        <v>159</v>
      </c>
      <c r="BK184" s="217">
        <f>BK185+SUM(BK186:BK229)</f>
        <v>0</v>
      </c>
    </row>
    <row r="185" s="2" customFormat="1" ht="16.5" customHeight="1">
      <c r="A185" s="39"/>
      <c r="B185" s="40"/>
      <c r="C185" s="220" t="s">
        <v>283</v>
      </c>
      <c r="D185" s="220" t="s">
        <v>163</v>
      </c>
      <c r="E185" s="221" t="s">
        <v>2828</v>
      </c>
      <c r="F185" s="222" t="s">
        <v>2829</v>
      </c>
      <c r="G185" s="223" t="s">
        <v>341</v>
      </c>
      <c r="H185" s="224">
        <v>273</v>
      </c>
      <c r="I185" s="225"/>
      <c r="J185" s="226">
        <f>ROUND(I185*H185,2)</f>
        <v>0</v>
      </c>
      <c r="K185" s="227"/>
      <c r="L185" s="228"/>
      <c r="M185" s="229" t="s">
        <v>1</v>
      </c>
      <c r="N185" s="230" t="s">
        <v>43</v>
      </c>
      <c r="O185" s="92"/>
      <c r="P185" s="231">
        <f>O185*H185</f>
        <v>0</v>
      </c>
      <c r="Q185" s="231">
        <v>0</v>
      </c>
      <c r="R185" s="231">
        <f>Q185*H185</f>
        <v>0</v>
      </c>
      <c r="S185" s="231">
        <v>0</v>
      </c>
      <c r="T185" s="232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3" t="s">
        <v>1027</v>
      </c>
      <c r="AT185" s="233" t="s">
        <v>163</v>
      </c>
      <c r="AU185" s="233" t="s">
        <v>88</v>
      </c>
      <c r="AY185" s="18" t="s">
        <v>159</v>
      </c>
      <c r="BE185" s="234">
        <f>IF(N185="základní",J185,0)</f>
        <v>0</v>
      </c>
      <c r="BF185" s="234">
        <f>IF(N185="snížená",J185,0)</f>
        <v>0</v>
      </c>
      <c r="BG185" s="234">
        <f>IF(N185="zákl. přenesená",J185,0)</f>
        <v>0</v>
      </c>
      <c r="BH185" s="234">
        <f>IF(N185="sníž. přenesená",J185,0)</f>
        <v>0</v>
      </c>
      <c r="BI185" s="234">
        <f>IF(N185="nulová",J185,0)</f>
        <v>0</v>
      </c>
      <c r="BJ185" s="18" t="s">
        <v>86</v>
      </c>
      <c r="BK185" s="234">
        <f>ROUND(I185*H185,2)</f>
        <v>0</v>
      </c>
      <c r="BL185" s="18" t="s">
        <v>1027</v>
      </c>
      <c r="BM185" s="233" t="s">
        <v>2830</v>
      </c>
    </row>
    <row r="186" s="13" customFormat="1">
      <c r="A186" s="13"/>
      <c r="B186" s="252"/>
      <c r="C186" s="253"/>
      <c r="D186" s="254" t="s">
        <v>1361</v>
      </c>
      <c r="E186" s="255" t="s">
        <v>1</v>
      </c>
      <c r="F186" s="256" t="s">
        <v>2822</v>
      </c>
      <c r="G186" s="253"/>
      <c r="H186" s="257">
        <v>273</v>
      </c>
      <c r="I186" s="258"/>
      <c r="J186" s="253"/>
      <c r="K186" s="253"/>
      <c r="L186" s="259"/>
      <c r="M186" s="260"/>
      <c r="N186" s="261"/>
      <c r="O186" s="261"/>
      <c r="P186" s="261"/>
      <c r="Q186" s="261"/>
      <c r="R186" s="261"/>
      <c r="S186" s="261"/>
      <c r="T186" s="26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3" t="s">
        <v>1361</v>
      </c>
      <c r="AU186" s="263" t="s">
        <v>88</v>
      </c>
      <c r="AV186" s="13" t="s">
        <v>88</v>
      </c>
      <c r="AW186" s="13" t="s">
        <v>34</v>
      </c>
      <c r="AX186" s="13" t="s">
        <v>86</v>
      </c>
      <c r="AY186" s="263" t="s">
        <v>159</v>
      </c>
    </row>
    <row r="187" s="2" customFormat="1" ht="33" customHeight="1">
      <c r="A187" s="39"/>
      <c r="B187" s="40"/>
      <c r="C187" s="235" t="s">
        <v>287</v>
      </c>
      <c r="D187" s="235" t="s">
        <v>316</v>
      </c>
      <c r="E187" s="236" t="s">
        <v>2831</v>
      </c>
      <c r="F187" s="237" t="s">
        <v>2832</v>
      </c>
      <c r="G187" s="238" t="s">
        <v>341</v>
      </c>
      <c r="H187" s="239">
        <v>273</v>
      </c>
      <c r="I187" s="240"/>
      <c r="J187" s="241">
        <f>ROUND(I187*H187,2)</f>
        <v>0</v>
      </c>
      <c r="K187" s="242"/>
      <c r="L187" s="45"/>
      <c r="M187" s="243" t="s">
        <v>1</v>
      </c>
      <c r="N187" s="244" t="s">
        <v>43</v>
      </c>
      <c r="O187" s="92"/>
      <c r="P187" s="231">
        <f>O187*H187</f>
        <v>0</v>
      </c>
      <c r="Q187" s="231">
        <v>2.0000000000000002E-05</v>
      </c>
      <c r="R187" s="231">
        <f>Q187*H187</f>
        <v>0.0054600000000000004</v>
      </c>
      <c r="S187" s="231">
        <v>0</v>
      </c>
      <c r="T187" s="232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3" t="s">
        <v>168</v>
      </c>
      <c r="AT187" s="233" t="s">
        <v>316</v>
      </c>
      <c r="AU187" s="233" t="s">
        <v>88</v>
      </c>
      <c r="AY187" s="18" t="s">
        <v>159</v>
      </c>
      <c r="BE187" s="234">
        <f>IF(N187="základní",J187,0)</f>
        <v>0</v>
      </c>
      <c r="BF187" s="234">
        <f>IF(N187="snížená",J187,0)</f>
        <v>0</v>
      </c>
      <c r="BG187" s="234">
        <f>IF(N187="zákl. přenesená",J187,0)</f>
        <v>0</v>
      </c>
      <c r="BH187" s="234">
        <f>IF(N187="sníž. přenesená",J187,0)</f>
        <v>0</v>
      </c>
      <c r="BI187" s="234">
        <f>IF(N187="nulová",J187,0)</f>
        <v>0</v>
      </c>
      <c r="BJ187" s="18" t="s">
        <v>86</v>
      </c>
      <c r="BK187" s="234">
        <f>ROUND(I187*H187,2)</f>
        <v>0</v>
      </c>
      <c r="BL187" s="18" t="s">
        <v>168</v>
      </c>
      <c r="BM187" s="233" t="s">
        <v>2833</v>
      </c>
    </row>
    <row r="188" s="13" customFormat="1">
      <c r="A188" s="13"/>
      <c r="B188" s="252"/>
      <c r="C188" s="253"/>
      <c r="D188" s="254" t="s">
        <v>1361</v>
      </c>
      <c r="E188" s="255" t="s">
        <v>1</v>
      </c>
      <c r="F188" s="256" t="s">
        <v>2822</v>
      </c>
      <c r="G188" s="253"/>
      <c r="H188" s="257">
        <v>273</v>
      </c>
      <c r="I188" s="258"/>
      <c r="J188" s="253"/>
      <c r="K188" s="253"/>
      <c r="L188" s="259"/>
      <c r="M188" s="260"/>
      <c r="N188" s="261"/>
      <c r="O188" s="261"/>
      <c r="P188" s="261"/>
      <c r="Q188" s="261"/>
      <c r="R188" s="261"/>
      <c r="S188" s="261"/>
      <c r="T188" s="26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3" t="s">
        <v>1361</v>
      </c>
      <c r="AU188" s="263" t="s">
        <v>88</v>
      </c>
      <c r="AV188" s="13" t="s">
        <v>88</v>
      </c>
      <c r="AW188" s="13" t="s">
        <v>34</v>
      </c>
      <c r="AX188" s="13" t="s">
        <v>86</v>
      </c>
      <c r="AY188" s="263" t="s">
        <v>159</v>
      </c>
    </row>
    <row r="189" s="2" customFormat="1" ht="21.75" customHeight="1">
      <c r="A189" s="39"/>
      <c r="B189" s="40"/>
      <c r="C189" s="220" t="s">
        <v>291</v>
      </c>
      <c r="D189" s="220" t="s">
        <v>163</v>
      </c>
      <c r="E189" s="221" t="s">
        <v>2834</v>
      </c>
      <c r="F189" s="222" t="s">
        <v>2835</v>
      </c>
      <c r="G189" s="223" t="s">
        <v>341</v>
      </c>
      <c r="H189" s="224">
        <v>281.19</v>
      </c>
      <c r="I189" s="225"/>
      <c r="J189" s="226">
        <f>ROUND(I189*H189,2)</f>
        <v>0</v>
      </c>
      <c r="K189" s="227"/>
      <c r="L189" s="228"/>
      <c r="M189" s="229" t="s">
        <v>1</v>
      </c>
      <c r="N189" s="230" t="s">
        <v>43</v>
      </c>
      <c r="O189" s="92"/>
      <c r="P189" s="231">
        <f>O189*H189</f>
        <v>0</v>
      </c>
      <c r="Q189" s="231">
        <v>0.01052</v>
      </c>
      <c r="R189" s="231">
        <f>Q189*H189</f>
        <v>2.9581187999999998</v>
      </c>
      <c r="S189" s="231">
        <v>0</v>
      </c>
      <c r="T189" s="232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3" t="s">
        <v>167</v>
      </c>
      <c r="AT189" s="233" t="s">
        <v>163</v>
      </c>
      <c r="AU189" s="233" t="s">
        <v>88</v>
      </c>
      <c r="AY189" s="18" t="s">
        <v>159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8" t="s">
        <v>86</v>
      </c>
      <c r="BK189" s="234">
        <f>ROUND(I189*H189,2)</f>
        <v>0</v>
      </c>
      <c r="BL189" s="18" t="s">
        <v>168</v>
      </c>
      <c r="BM189" s="233" t="s">
        <v>2836</v>
      </c>
    </row>
    <row r="190" s="13" customFormat="1">
      <c r="A190" s="13"/>
      <c r="B190" s="252"/>
      <c r="C190" s="253"/>
      <c r="D190" s="254" t="s">
        <v>1361</v>
      </c>
      <c r="E190" s="255" t="s">
        <v>1</v>
      </c>
      <c r="F190" s="256" t="s">
        <v>2822</v>
      </c>
      <c r="G190" s="253"/>
      <c r="H190" s="257">
        <v>273</v>
      </c>
      <c r="I190" s="258"/>
      <c r="J190" s="253"/>
      <c r="K190" s="253"/>
      <c r="L190" s="259"/>
      <c r="M190" s="260"/>
      <c r="N190" s="261"/>
      <c r="O190" s="261"/>
      <c r="P190" s="261"/>
      <c r="Q190" s="261"/>
      <c r="R190" s="261"/>
      <c r="S190" s="261"/>
      <c r="T190" s="26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3" t="s">
        <v>1361</v>
      </c>
      <c r="AU190" s="263" t="s">
        <v>88</v>
      </c>
      <c r="AV190" s="13" t="s">
        <v>88</v>
      </c>
      <c r="AW190" s="13" t="s">
        <v>34</v>
      </c>
      <c r="AX190" s="13" t="s">
        <v>86</v>
      </c>
      <c r="AY190" s="263" t="s">
        <v>159</v>
      </c>
    </row>
    <row r="191" s="13" customFormat="1">
      <c r="A191" s="13"/>
      <c r="B191" s="252"/>
      <c r="C191" s="253"/>
      <c r="D191" s="254" t="s">
        <v>1361</v>
      </c>
      <c r="E191" s="253"/>
      <c r="F191" s="256" t="s">
        <v>2837</v>
      </c>
      <c r="G191" s="253"/>
      <c r="H191" s="257">
        <v>281.19</v>
      </c>
      <c r="I191" s="258"/>
      <c r="J191" s="253"/>
      <c r="K191" s="253"/>
      <c r="L191" s="259"/>
      <c r="M191" s="260"/>
      <c r="N191" s="261"/>
      <c r="O191" s="261"/>
      <c r="P191" s="261"/>
      <c r="Q191" s="261"/>
      <c r="R191" s="261"/>
      <c r="S191" s="261"/>
      <c r="T191" s="26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3" t="s">
        <v>1361</v>
      </c>
      <c r="AU191" s="263" t="s">
        <v>88</v>
      </c>
      <c r="AV191" s="13" t="s">
        <v>88</v>
      </c>
      <c r="AW191" s="13" t="s">
        <v>4</v>
      </c>
      <c r="AX191" s="13" t="s">
        <v>86</v>
      </c>
      <c r="AY191" s="263" t="s">
        <v>159</v>
      </c>
    </row>
    <row r="192" s="2" customFormat="1" ht="21.75" customHeight="1">
      <c r="A192" s="39"/>
      <c r="B192" s="40"/>
      <c r="C192" s="235" t="s">
        <v>295</v>
      </c>
      <c r="D192" s="235" t="s">
        <v>316</v>
      </c>
      <c r="E192" s="236" t="s">
        <v>2838</v>
      </c>
      <c r="F192" s="237" t="s">
        <v>2839</v>
      </c>
      <c r="G192" s="238" t="s">
        <v>341</v>
      </c>
      <c r="H192" s="239">
        <v>273</v>
      </c>
      <c r="I192" s="240"/>
      <c r="J192" s="241">
        <f>ROUND(I192*H192,2)</f>
        <v>0</v>
      </c>
      <c r="K192" s="242"/>
      <c r="L192" s="45"/>
      <c r="M192" s="243" t="s">
        <v>1</v>
      </c>
      <c r="N192" s="244" t="s">
        <v>43</v>
      </c>
      <c r="O192" s="92"/>
      <c r="P192" s="231">
        <f>O192*H192</f>
        <v>0</v>
      </c>
      <c r="Q192" s="231">
        <v>0.00012999999999999999</v>
      </c>
      <c r="R192" s="231">
        <f>Q192*H192</f>
        <v>0.035489999999999994</v>
      </c>
      <c r="S192" s="231">
        <v>0</v>
      </c>
      <c r="T192" s="232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3" t="s">
        <v>168</v>
      </c>
      <c r="AT192" s="233" t="s">
        <v>316</v>
      </c>
      <c r="AU192" s="233" t="s">
        <v>88</v>
      </c>
      <c r="AY192" s="18" t="s">
        <v>159</v>
      </c>
      <c r="BE192" s="234">
        <f>IF(N192="základní",J192,0)</f>
        <v>0</v>
      </c>
      <c r="BF192" s="234">
        <f>IF(N192="snížená",J192,0)</f>
        <v>0</v>
      </c>
      <c r="BG192" s="234">
        <f>IF(N192="zákl. přenesená",J192,0)</f>
        <v>0</v>
      </c>
      <c r="BH192" s="234">
        <f>IF(N192="sníž. přenesená",J192,0)</f>
        <v>0</v>
      </c>
      <c r="BI192" s="234">
        <f>IF(N192="nulová",J192,0)</f>
        <v>0</v>
      </c>
      <c r="BJ192" s="18" t="s">
        <v>86</v>
      </c>
      <c r="BK192" s="234">
        <f>ROUND(I192*H192,2)</f>
        <v>0</v>
      </c>
      <c r="BL192" s="18" t="s">
        <v>168</v>
      </c>
      <c r="BM192" s="233" t="s">
        <v>2840</v>
      </c>
    </row>
    <row r="193" s="13" customFormat="1">
      <c r="A193" s="13"/>
      <c r="B193" s="252"/>
      <c r="C193" s="253"/>
      <c r="D193" s="254" t="s">
        <v>1361</v>
      </c>
      <c r="E193" s="255" t="s">
        <v>1</v>
      </c>
      <c r="F193" s="256" t="s">
        <v>2822</v>
      </c>
      <c r="G193" s="253"/>
      <c r="H193" s="257">
        <v>273</v>
      </c>
      <c r="I193" s="258"/>
      <c r="J193" s="253"/>
      <c r="K193" s="253"/>
      <c r="L193" s="259"/>
      <c r="M193" s="260"/>
      <c r="N193" s="261"/>
      <c r="O193" s="261"/>
      <c r="P193" s="261"/>
      <c r="Q193" s="261"/>
      <c r="R193" s="261"/>
      <c r="S193" s="261"/>
      <c r="T193" s="26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3" t="s">
        <v>1361</v>
      </c>
      <c r="AU193" s="263" t="s">
        <v>88</v>
      </c>
      <c r="AV193" s="13" t="s">
        <v>88</v>
      </c>
      <c r="AW193" s="13" t="s">
        <v>34</v>
      </c>
      <c r="AX193" s="13" t="s">
        <v>86</v>
      </c>
      <c r="AY193" s="263" t="s">
        <v>159</v>
      </c>
    </row>
    <row r="194" s="2" customFormat="1" ht="21.75" customHeight="1">
      <c r="A194" s="39"/>
      <c r="B194" s="40"/>
      <c r="C194" s="235" t="s">
        <v>299</v>
      </c>
      <c r="D194" s="235" t="s">
        <v>316</v>
      </c>
      <c r="E194" s="236" t="s">
        <v>2841</v>
      </c>
      <c r="F194" s="237" t="s">
        <v>2842</v>
      </c>
      <c r="G194" s="238" t="s">
        <v>166</v>
      </c>
      <c r="H194" s="239">
        <v>1</v>
      </c>
      <c r="I194" s="240"/>
      <c r="J194" s="241">
        <f>ROUND(I194*H194,2)</f>
        <v>0</v>
      </c>
      <c r="K194" s="242"/>
      <c r="L194" s="45"/>
      <c r="M194" s="243" t="s">
        <v>1</v>
      </c>
      <c r="N194" s="244" t="s">
        <v>43</v>
      </c>
      <c r="O194" s="92"/>
      <c r="P194" s="231">
        <f>O194*H194</f>
        <v>0</v>
      </c>
      <c r="Q194" s="231">
        <v>0.22394</v>
      </c>
      <c r="R194" s="231">
        <f>Q194*H194</f>
        <v>0.22394</v>
      </c>
      <c r="S194" s="231">
        <v>0</v>
      </c>
      <c r="T194" s="232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3" t="s">
        <v>168</v>
      </c>
      <c r="AT194" s="233" t="s">
        <v>316</v>
      </c>
      <c r="AU194" s="233" t="s">
        <v>88</v>
      </c>
      <c r="AY194" s="18" t="s">
        <v>159</v>
      </c>
      <c r="BE194" s="234">
        <f>IF(N194="základní",J194,0)</f>
        <v>0</v>
      </c>
      <c r="BF194" s="234">
        <f>IF(N194="snížená",J194,0)</f>
        <v>0</v>
      </c>
      <c r="BG194" s="234">
        <f>IF(N194="zákl. přenesená",J194,0)</f>
        <v>0</v>
      </c>
      <c r="BH194" s="234">
        <f>IF(N194="sníž. přenesená",J194,0)</f>
        <v>0</v>
      </c>
      <c r="BI194" s="234">
        <f>IF(N194="nulová",J194,0)</f>
        <v>0</v>
      </c>
      <c r="BJ194" s="18" t="s">
        <v>86</v>
      </c>
      <c r="BK194" s="234">
        <f>ROUND(I194*H194,2)</f>
        <v>0</v>
      </c>
      <c r="BL194" s="18" t="s">
        <v>168</v>
      </c>
      <c r="BM194" s="233" t="s">
        <v>2843</v>
      </c>
    </row>
    <row r="195" s="2" customFormat="1" ht="24.15" customHeight="1">
      <c r="A195" s="39"/>
      <c r="B195" s="40"/>
      <c r="C195" s="220" t="s">
        <v>303</v>
      </c>
      <c r="D195" s="220" t="s">
        <v>163</v>
      </c>
      <c r="E195" s="221" t="s">
        <v>2182</v>
      </c>
      <c r="F195" s="222" t="s">
        <v>2183</v>
      </c>
      <c r="G195" s="223" t="s">
        <v>166</v>
      </c>
      <c r="H195" s="224">
        <v>1</v>
      </c>
      <c r="I195" s="225"/>
      <c r="J195" s="226">
        <f>ROUND(I195*H195,2)</f>
        <v>0</v>
      </c>
      <c r="K195" s="227"/>
      <c r="L195" s="228"/>
      <c r="M195" s="229" t="s">
        <v>1</v>
      </c>
      <c r="N195" s="230" t="s">
        <v>43</v>
      </c>
      <c r="O195" s="92"/>
      <c r="P195" s="231">
        <f>O195*H195</f>
        <v>0</v>
      </c>
      <c r="Q195" s="231">
        <v>0.050999999999999997</v>
      </c>
      <c r="R195" s="231">
        <f>Q195*H195</f>
        <v>0.050999999999999997</v>
      </c>
      <c r="S195" s="231">
        <v>0</v>
      </c>
      <c r="T195" s="232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3" t="s">
        <v>167</v>
      </c>
      <c r="AT195" s="233" t="s">
        <v>163</v>
      </c>
      <c r="AU195" s="233" t="s">
        <v>88</v>
      </c>
      <c r="AY195" s="18" t="s">
        <v>159</v>
      </c>
      <c r="BE195" s="234">
        <f>IF(N195="základní",J195,0)</f>
        <v>0</v>
      </c>
      <c r="BF195" s="234">
        <f>IF(N195="snížená",J195,0)</f>
        <v>0</v>
      </c>
      <c r="BG195" s="234">
        <f>IF(N195="zákl. přenesená",J195,0)</f>
        <v>0</v>
      </c>
      <c r="BH195" s="234">
        <f>IF(N195="sníž. přenesená",J195,0)</f>
        <v>0</v>
      </c>
      <c r="BI195" s="234">
        <f>IF(N195="nulová",J195,0)</f>
        <v>0</v>
      </c>
      <c r="BJ195" s="18" t="s">
        <v>86</v>
      </c>
      <c r="BK195" s="234">
        <f>ROUND(I195*H195,2)</f>
        <v>0</v>
      </c>
      <c r="BL195" s="18" t="s">
        <v>168</v>
      </c>
      <c r="BM195" s="233" t="s">
        <v>2844</v>
      </c>
    </row>
    <row r="196" s="13" customFormat="1">
      <c r="A196" s="13"/>
      <c r="B196" s="252"/>
      <c r="C196" s="253"/>
      <c r="D196" s="254" t="s">
        <v>1361</v>
      </c>
      <c r="E196" s="255" t="s">
        <v>1</v>
      </c>
      <c r="F196" s="256" t="s">
        <v>86</v>
      </c>
      <c r="G196" s="253"/>
      <c r="H196" s="257">
        <v>1</v>
      </c>
      <c r="I196" s="258"/>
      <c r="J196" s="253"/>
      <c r="K196" s="253"/>
      <c r="L196" s="259"/>
      <c r="M196" s="260"/>
      <c r="N196" s="261"/>
      <c r="O196" s="261"/>
      <c r="P196" s="261"/>
      <c r="Q196" s="261"/>
      <c r="R196" s="261"/>
      <c r="S196" s="261"/>
      <c r="T196" s="26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3" t="s">
        <v>1361</v>
      </c>
      <c r="AU196" s="263" t="s">
        <v>88</v>
      </c>
      <c r="AV196" s="13" t="s">
        <v>88</v>
      </c>
      <c r="AW196" s="13" t="s">
        <v>34</v>
      </c>
      <c r="AX196" s="13" t="s">
        <v>86</v>
      </c>
      <c r="AY196" s="263" t="s">
        <v>159</v>
      </c>
    </row>
    <row r="197" s="2" customFormat="1" ht="24.15" customHeight="1">
      <c r="A197" s="39"/>
      <c r="B197" s="40"/>
      <c r="C197" s="235" t="s">
        <v>307</v>
      </c>
      <c r="D197" s="235" t="s">
        <v>316</v>
      </c>
      <c r="E197" s="236" t="s">
        <v>2845</v>
      </c>
      <c r="F197" s="237" t="s">
        <v>2846</v>
      </c>
      <c r="G197" s="238" t="s">
        <v>166</v>
      </c>
      <c r="H197" s="239">
        <v>1</v>
      </c>
      <c r="I197" s="240"/>
      <c r="J197" s="241">
        <f>ROUND(I197*H197,2)</f>
        <v>0</v>
      </c>
      <c r="K197" s="242"/>
      <c r="L197" s="45"/>
      <c r="M197" s="243" t="s">
        <v>1</v>
      </c>
      <c r="N197" s="244" t="s">
        <v>43</v>
      </c>
      <c r="O197" s="92"/>
      <c r="P197" s="231">
        <f>O197*H197</f>
        <v>0</v>
      </c>
      <c r="Q197" s="231">
        <v>0.087419999999999998</v>
      </c>
      <c r="R197" s="231">
        <f>Q197*H197</f>
        <v>0.087419999999999998</v>
      </c>
      <c r="S197" s="231">
        <v>0</v>
      </c>
      <c r="T197" s="232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3" t="s">
        <v>168</v>
      </c>
      <c r="AT197" s="233" t="s">
        <v>316</v>
      </c>
      <c r="AU197" s="233" t="s">
        <v>88</v>
      </c>
      <c r="AY197" s="18" t="s">
        <v>159</v>
      </c>
      <c r="BE197" s="234">
        <f>IF(N197="základní",J197,0)</f>
        <v>0</v>
      </c>
      <c r="BF197" s="234">
        <f>IF(N197="snížená",J197,0)</f>
        <v>0</v>
      </c>
      <c r="BG197" s="234">
        <f>IF(N197="zákl. přenesená",J197,0)</f>
        <v>0</v>
      </c>
      <c r="BH197" s="234">
        <f>IF(N197="sníž. přenesená",J197,0)</f>
        <v>0</v>
      </c>
      <c r="BI197" s="234">
        <f>IF(N197="nulová",J197,0)</f>
        <v>0</v>
      </c>
      <c r="BJ197" s="18" t="s">
        <v>86</v>
      </c>
      <c r="BK197" s="234">
        <f>ROUND(I197*H197,2)</f>
        <v>0</v>
      </c>
      <c r="BL197" s="18" t="s">
        <v>168</v>
      </c>
      <c r="BM197" s="233" t="s">
        <v>2847</v>
      </c>
    </row>
    <row r="198" s="13" customFormat="1">
      <c r="A198" s="13"/>
      <c r="B198" s="252"/>
      <c r="C198" s="253"/>
      <c r="D198" s="254" t="s">
        <v>1361</v>
      </c>
      <c r="E198" s="255" t="s">
        <v>1</v>
      </c>
      <c r="F198" s="256" t="s">
        <v>86</v>
      </c>
      <c r="G198" s="253"/>
      <c r="H198" s="257">
        <v>1</v>
      </c>
      <c r="I198" s="258"/>
      <c r="J198" s="253"/>
      <c r="K198" s="253"/>
      <c r="L198" s="259"/>
      <c r="M198" s="260"/>
      <c r="N198" s="261"/>
      <c r="O198" s="261"/>
      <c r="P198" s="261"/>
      <c r="Q198" s="261"/>
      <c r="R198" s="261"/>
      <c r="S198" s="261"/>
      <c r="T198" s="26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3" t="s">
        <v>1361</v>
      </c>
      <c r="AU198" s="263" t="s">
        <v>88</v>
      </c>
      <c r="AV198" s="13" t="s">
        <v>88</v>
      </c>
      <c r="AW198" s="13" t="s">
        <v>34</v>
      </c>
      <c r="AX198" s="13" t="s">
        <v>86</v>
      </c>
      <c r="AY198" s="263" t="s">
        <v>159</v>
      </c>
    </row>
    <row r="199" s="2" customFormat="1" ht="24.15" customHeight="1">
      <c r="A199" s="39"/>
      <c r="B199" s="40"/>
      <c r="C199" s="220" t="s">
        <v>311</v>
      </c>
      <c r="D199" s="220" t="s">
        <v>163</v>
      </c>
      <c r="E199" s="221" t="s">
        <v>2848</v>
      </c>
      <c r="F199" s="222" t="s">
        <v>2849</v>
      </c>
      <c r="G199" s="223" t="s">
        <v>166</v>
      </c>
      <c r="H199" s="224">
        <v>1</v>
      </c>
      <c r="I199" s="225"/>
      <c r="J199" s="226">
        <f>ROUND(I199*H199,2)</f>
        <v>0</v>
      </c>
      <c r="K199" s="227"/>
      <c r="L199" s="228"/>
      <c r="M199" s="229" t="s">
        <v>1</v>
      </c>
      <c r="N199" s="230" t="s">
        <v>43</v>
      </c>
      <c r="O199" s="92"/>
      <c r="P199" s="231">
        <f>O199*H199</f>
        <v>0</v>
      </c>
      <c r="Q199" s="231">
        <v>0.081000000000000003</v>
      </c>
      <c r="R199" s="231">
        <f>Q199*H199</f>
        <v>0.081000000000000003</v>
      </c>
      <c r="S199" s="231">
        <v>0</v>
      </c>
      <c r="T199" s="232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3" t="s">
        <v>167</v>
      </c>
      <c r="AT199" s="233" t="s">
        <v>163</v>
      </c>
      <c r="AU199" s="233" t="s">
        <v>88</v>
      </c>
      <c r="AY199" s="18" t="s">
        <v>159</v>
      </c>
      <c r="BE199" s="234">
        <f>IF(N199="základní",J199,0)</f>
        <v>0</v>
      </c>
      <c r="BF199" s="234">
        <f>IF(N199="snížená",J199,0)</f>
        <v>0</v>
      </c>
      <c r="BG199" s="234">
        <f>IF(N199="zákl. přenesená",J199,0)</f>
        <v>0</v>
      </c>
      <c r="BH199" s="234">
        <f>IF(N199="sníž. přenesená",J199,0)</f>
        <v>0</v>
      </c>
      <c r="BI199" s="234">
        <f>IF(N199="nulová",J199,0)</f>
        <v>0</v>
      </c>
      <c r="BJ199" s="18" t="s">
        <v>86</v>
      </c>
      <c r="BK199" s="234">
        <f>ROUND(I199*H199,2)</f>
        <v>0</v>
      </c>
      <c r="BL199" s="18" t="s">
        <v>168</v>
      </c>
      <c r="BM199" s="233" t="s">
        <v>2850</v>
      </c>
    </row>
    <row r="200" s="2" customFormat="1" ht="24.15" customHeight="1">
      <c r="A200" s="39"/>
      <c r="B200" s="40"/>
      <c r="C200" s="220" t="s">
        <v>315</v>
      </c>
      <c r="D200" s="220" t="s">
        <v>163</v>
      </c>
      <c r="E200" s="221" t="s">
        <v>2851</v>
      </c>
      <c r="F200" s="222" t="s">
        <v>2852</v>
      </c>
      <c r="G200" s="223" t="s">
        <v>166</v>
      </c>
      <c r="H200" s="224">
        <v>26</v>
      </c>
      <c r="I200" s="225"/>
      <c r="J200" s="226">
        <f>ROUND(I200*H200,2)</f>
        <v>0</v>
      </c>
      <c r="K200" s="227"/>
      <c r="L200" s="228"/>
      <c r="M200" s="229" t="s">
        <v>1</v>
      </c>
      <c r="N200" s="230" t="s">
        <v>43</v>
      </c>
      <c r="O200" s="92"/>
      <c r="P200" s="231">
        <f>O200*H200</f>
        <v>0</v>
      </c>
      <c r="Q200" s="231">
        <v>0.002</v>
      </c>
      <c r="R200" s="231">
        <f>Q200*H200</f>
        <v>0.052000000000000005</v>
      </c>
      <c r="S200" s="231">
        <v>0</v>
      </c>
      <c r="T200" s="232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3" t="s">
        <v>167</v>
      </c>
      <c r="AT200" s="233" t="s">
        <v>163</v>
      </c>
      <c r="AU200" s="233" t="s">
        <v>88</v>
      </c>
      <c r="AY200" s="18" t="s">
        <v>159</v>
      </c>
      <c r="BE200" s="234">
        <f>IF(N200="základní",J200,0)</f>
        <v>0</v>
      </c>
      <c r="BF200" s="234">
        <f>IF(N200="snížená",J200,0)</f>
        <v>0</v>
      </c>
      <c r="BG200" s="234">
        <f>IF(N200="zákl. přenesená",J200,0)</f>
        <v>0</v>
      </c>
      <c r="BH200" s="234">
        <f>IF(N200="sníž. přenesená",J200,0)</f>
        <v>0</v>
      </c>
      <c r="BI200" s="234">
        <f>IF(N200="nulová",J200,0)</f>
        <v>0</v>
      </c>
      <c r="BJ200" s="18" t="s">
        <v>86</v>
      </c>
      <c r="BK200" s="234">
        <f>ROUND(I200*H200,2)</f>
        <v>0</v>
      </c>
      <c r="BL200" s="18" t="s">
        <v>168</v>
      </c>
      <c r="BM200" s="233" t="s">
        <v>2853</v>
      </c>
    </row>
    <row r="201" s="13" customFormat="1">
      <c r="A201" s="13"/>
      <c r="B201" s="252"/>
      <c r="C201" s="253"/>
      <c r="D201" s="254" t="s">
        <v>1361</v>
      </c>
      <c r="E201" s="255" t="s">
        <v>1</v>
      </c>
      <c r="F201" s="256" t="s">
        <v>269</v>
      </c>
      <c r="G201" s="253"/>
      <c r="H201" s="257">
        <v>26</v>
      </c>
      <c r="I201" s="258"/>
      <c r="J201" s="253"/>
      <c r="K201" s="253"/>
      <c r="L201" s="259"/>
      <c r="M201" s="260"/>
      <c r="N201" s="261"/>
      <c r="O201" s="261"/>
      <c r="P201" s="261"/>
      <c r="Q201" s="261"/>
      <c r="R201" s="261"/>
      <c r="S201" s="261"/>
      <c r="T201" s="26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3" t="s">
        <v>1361</v>
      </c>
      <c r="AU201" s="263" t="s">
        <v>88</v>
      </c>
      <c r="AV201" s="13" t="s">
        <v>88</v>
      </c>
      <c r="AW201" s="13" t="s">
        <v>34</v>
      </c>
      <c r="AX201" s="13" t="s">
        <v>86</v>
      </c>
      <c r="AY201" s="263" t="s">
        <v>159</v>
      </c>
    </row>
    <row r="202" s="2" customFormat="1" ht="24.15" customHeight="1">
      <c r="A202" s="39"/>
      <c r="B202" s="40"/>
      <c r="C202" s="235" t="s">
        <v>322</v>
      </c>
      <c r="D202" s="235" t="s">
        <v>316</v>
      </c>
      <c r="E202" s="236" t="s">
        <v>2854</v>
      </c>
      <c r="F202" s="237" t="s">
        <v>2855</v>
      </c>
      <c r="G202" s="238" t="s">
        <v>341</v>
      </c>
      <c r="H202" s="239">
        <v>60</v>
      </c>
      <c r="I202" s="240"/>
      <c r="J202" s="241">
        <f>ROUND(I202*H202,2)</f>
        <v>0</v>
      </c>
      <c r="K202" s="242"/>
      <c r="L202" s="45"/>
      <c r="M202" s="243" t="s">
        <v>1</v>
      </c>
      <c r="N202" s="244" t="s">
        <v>43</v>
      </c>
      <c r="O202" s="92"/>
      <c r="P202" s="231">
        <f>O202*H202</f>
        <v>0</v>
      </c>
      <c r="Q202" s="231">
        <v>0</v>
      </c>
      <c r="R202" s="231">
        <f>Q202*H202</f>
        <v>0</v>
      </c>
      <c r="S202" s="231">
        <v>0</v>
      </c>
      <c r="T202" s="232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3" t="s">
        <v>168</v>
      </c>
      <c r="AT202" s="233" t="s">
        <v>316</v>
      </c>
      <c r="AU202" s="233" t="s">
        <v>88</v>
      </c>
      <c r="AY202" s="18" t="s">
        <v>159</v>
      </c>
      <c r="BE202" s="234">
        <f>IF(N202="základní",J202,0)</f>
        <v>0</v>
      </c>
      <c r="BF202" s="234">
        <f>IF(N202="snížená",J202,0)</f>
        <v>0</v>
      </c>
      <c r="BG202" s="234">
        <f>IF(N202="zákl. přenesená",J202,0)</f>
        <v>0</v>
      </c>
      <c r="BH202" s="234">
        <f>IF(N202="sníž. přenesená",J202,0)</f>
        <v>0</v>
      </c>
      <c r="BI202" s="234">
        <f>IF(N202="nulová",J202,0)</f>
        <v>0</v>
      </c>
      <c r="BJ202" s="18" t="s">
        <v>86</v>
      </c>
      <c r="BK202" s="234">
        <f>ROUND(I202*H202,2)</f>
        <v>0</v>
      </c>
      <c r="BL202" s="18" t="s">
        <v>168</v>
      </c>
      <c r="BM202" s="233" t="s">
        <v>2856</v>
      </c>
    </row>
    <row r="203" s="13" customFormat="1">
      <c r="A203" s="13"/>
      <c r="B203" s="252"/>
      <c r="C203" s="253"/>
      <c r="D203" s="254" t="s">
        <v>1361</v>
      </c>
      <c r="E203" s="255" t="s">
        <v>1</v>
      </c>
      <c r="F203" s="256" t="s">
        <v>411</v>
      </c>
      <c r="G203" s="253"/>
      <c r="H203" s="257">
        <v>60</v>
      </c>
      <c r="I203" s="258"/>
      <c r="J203" s="253"/>
      <c r="K203" s="253"/>
      <c r="L203" s="259"/>
      <c r="M203" s="260"/>
      <c r="N203" s="261"/>
      <c r="O203" s="261"/>
      <c r="P203" s="261"/>
      <c r="Q203" s="261"/>
      <c r="R203" s="261"/>
      <c r="S203" s="261"/>
      <c r="T203" s="26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3" t="s">
        <v>1361</v>
      </c>
      <c r="AU203" s="263" t="s">
        <v>88</v>
      </c>
      <c r="AV203" s="13" t="s">
        <v>88</v>
      </c>
      <c r="AW203" s="13" t="s">
        <v>34</v>
      </c>
      <c r="AX203" s="13" t="s">
        <v>86</v>
      </c>
      <c r="AY203" s="263" t="s">
        <v>159</v>
      </c>
    </row>
    <row r="204" s="2" customFormat="1" ht="37.8" customHeight="1">
      <c r="A204" s="39"/>
      <c r="B204" s="40"/>
      <c r="C204" s="220" t="s">
        <v>326</v>
      </c>
      <c r="D204" s="220" t="s">
        <v>163</v>
      </c>
      <c r="E204" s="221" t="s">
        <v>2857</v>
      </c>
      <c r="F204" s="222" t="s">
        <v>2858</v>
      </c>
      <c r="G204" s="223" t="s">
        <v>341</v>
      </c>
      <c r="H204" s="224">
        <v>61.799999999999997</v>
      </c>
      <c r="I204" s="225"/>
      <c r="J204" s="226">
        <f>ROUND(I204*H204,2)</f>
        <v>0</v>
      </c>
      <c r="K204" s="227"/>
      <c r="L204" s="228"/>
      <c r="M204" s="229" t="s">
        <v>1</v>
      </c>
      <c r="N204" s="230" t="s">
        <v>43</v>
      </c>
      <c r="O204" s="92"/>
      <c r="P204" s="231">
        <f>O204*H204</f>
        <v>0</v>
      </c>
      <c r="Q204" s="231">
        <v>0.00035</v>
      </c>
      <c r="R204" s="231">
        <f>Q204*H204</f>
        <v>0.02163</v>
      </c>
      <c r="S204" s="231">
        <v>0</v>
      </c>
      <c r="T204" s="232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3" t="s">
        <v>167</v>
      </c>
      <c r="AT204" s="233" t="s">
        <v>163</v>
      </c>
      <c r="AU204" s="233" t="s">
        <v>88</v>
      </c>
      <c r="AY204" s="18" t="s">
        <v>159</v>
      </c>
      <c r="BE204" s="234">
        <f>IF(N204="základní",J204,0)</f>
        <v>0</v>
      </c>
      <c r="BF204" s="234">
        <f>IF(N204="snížená",J204,0)</f>
        <v>0</v>
      </c>
      <c r="BG204" s="234">
        <f>IF(N204="zákl. přenesená",J204,0)</f>
        <v>0</v>
      </c>
      <c r="BH204" s="234">
        <f>IF(N204="sníž. přenesená",J204,0)</f>
        <v>0</v>
      </c>
      <c r="BI204" s="234">
        <f>IF(N204="nulová",J204,0)</f>
        <v>0</v>
      </c>
      <c r="BJ204" s="18" t="s">
        <v>86</v>
      </c>
      <c r="BK204" s="234">
        <f>ROUND(I204*H204,2)</f>
        <v>0</v>
      </c>
      <c r="BL204" s="18" t="s">
        <v>168</v>
      </c>
      <c r="BM204" s="233" t="s">
        <v>2859</v>
      </c>
    </row>
    <row r="205" s="13" customFormat="1">
      <c r="A205" s="13"/>
      <c r="B205" s="252"/>
      <c r="C205" s="253"/>
      <c r="D205" s="254" t="s">
        <v>1361</v>
      </c>
      <c r="E205" s="255" t="s">
        <v>1</v>
      </c>
      <c r="F205" s="256" t="s">
        <v>411</v>
      </c>
      <c r="G205" s="253"/>
      <c r="H205" s="257">
        <v>60</v>
      </c>
      <c r="I205" s="258"/>
      <c r="J205" s="253"/>
      <c r="K205" s="253"/>
      <c r="L205" s="259"/>
      <c r="M205" s="260"/>
      <c r="N205" s="261"/>
      <c r="O205" s="261"/>
      <c r="P205" s="261"/>
      <c r="Q205" s="261"/>
      <c r="R205" s="261"/>
      <c r="S205" s="261"/>
      <c r="T205" s="26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3" t="s">
        <v>1361</v>
      </c>
      <c r="AU205" s="263" t="s">
        <v>88</v>
      </c>
      <c r="AV205" s="13" t="s">
        <v>88</v>
      </c>
      <c r="AW205" s="13" t="s">
        <v>34</v>
      </c>
      <c r="AX205" s="13" t="s">
        <v>86</v>
      </c>
      <c r="AY205" s="263" t="s">
        <v>159</v>
      </c>
    </row>
    <row r="206" s="13" customFormat="1">
      <c r="A206" s="13"/>
      <c r="B206" s="252"/>
      <c r="C206" s="253"/>
      <c r="D206" s="254" t="s">
        <v>1361</v>
      </c>
      <c r="E206" s="253"/>
      <c r="F206" s="256" t="s">
        <v>2860</v>
      </c>
      <c r="G206" s="253"/>
      <c r="H206" s="257">
        <v>61.799999999999997</v>
      </c>
      <c r="I206" s="258"/>
      <c r="J206" s="253"/>
      <c r="K206" s="253"/>
      <c r="L206" s="259"/>
      <c r="M206" s="260"/>
      <c r="N206" s="261"/>
      <c r="O206" s="261"/>
      <c r="P206" s="261"/>
      <c r="Q206" s="261"/>
      <c r="R206" s="261"/>
      <c r="S206" s="261"/>
      <c r="T206" s="26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3" t="s">
        <v>1361</v>
      </c>
      <c r="AU206" s="263" t="s">
        <v>88</v>
      </c>
      <c r="AV206" s="13" t="s">
        <v>88</v>
      </c>
      <c r="AW206" s="13" t="s">
        <v>4</v>
      </c>
      <c r="AX206" s="13" t="s">
        <v>86</v>
      </c>
      <c r="AY206" s="263" t="s">
        <v>159</v>
      </c>
    </row>
    <row r="207" s="2" customFormat="1" ht="24.15" customHeight="1">
      <c r="A207" s="39"/>
      <c r="B207" s="40"/>
      <c r="C207" s="235" t="s">
        <v>330</v>
      </c>
      <c r="D207" s="235" t="s">
        <v>316</v>
      </c>
      <c r="E207" s="236" t="s">
        <v>2861</v>
      </c>
      <c r="F207" s="237" t="s">
        <v>2862</v>
      </c>
      <c r="G207" s="238" t="s">
        <v>166</v>
      </c>
      <c r="H207" s="239">
        <v>18</v>
      </c>
      <c r="I207" s="240"/>
      <c r="J207" s="241">
        <f>ROUND(I207*H207,2)</f>
        <v>0</v>
      </c>
      <c r="K207" s="242"/>
      <c r="L207" s="45"/>
      <c r="M207" s="243" t="s">
        <v>1</v>
      </c>
      <c r="N207" s="244" t="s">
        <v>43</v>
      </c>
      <c r="O207" s="92"/>
      <c r="P207" s="231">
        <f>O207*H207</f>
        <v>0</v>
      </c>
      <c r="Q207" s="231">
        <v>0.00010000000000000001</v>
      </c>
      <c r="R207" s="231">
        <f>Q207*H207</f>
        <v>0.0018000000000000002</v>
      </c>
      <c r="S207" s="231">
        <v>0</v>
      </c>
      <c r="T207" s="232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3" t="s">
        <v>168</v>
      </c>
      <c r="AT207" s="233" t="s">
        <v>316</v>
      </c>
      <c r="AU207" s="233" t="s">
        <v>88</v>
      </c>
      <c r="AY207" s="18" t="s">
        <v>159</v>
      </c>
      <c r="BE207" s="234">
        <f>IF(N207="základní",J207,0)</f>
        <v>0</v>
      </c>
      <c r="BF207" s="234">
        <f>IF(N207="snížená",J207,0)</f>
        <v>0</v>
      </c>
      <c r="BG207" s="234">
        <f>IF(N207="zákl. přenesená",J207,0)</f>
        <v>0</v>
      </c>
      <c r="BH207" s="234">
        <f>IF(N207="sníž. přenesená",J207,0)</f>
        <v>0</v>
      </c>
      <c r="BI207" s="234">
        <f>IF(N207="nulová",J207,0)</f>
        <v>0</v>
      </c>
      <c r="BJ207" s="18" t="s">
        <v>86</v>
      </c>
      <c r="BK207" s="234">
        <f>ROUND(I207*H207,2)</f>
        <v>0</v>
      </c>
      <c r="BL207" s="18" t="s">
        <v>168</v>
      </c>
      <c r="BM207" s="233" t="s">
        <v>2863</v>
      </c>
    </row>
    <row r="208" s="13" customFormat="1">
      <c r="A208" s="13"/>
      <c r="B208" s="252"/>
      <c r="C208" s="253"/>
      <c r="D208" s="254" t="s">
        <v>1361</v>
      </c>
      <c r="E208" s="255" t="s">
        <v>1</v>
      </c>
      <c r="F208" s="256" t="s">
        <v>2864</v>
      </c>
      <c r="G208" s="253"/>
      <c r="H208" s="257">
        <v>18</v>
      </c>
      <c r="I208" s="258"/>
      <c r="J208" s="253"/>
      <c r="K208" s="253"/>
      <c r="L208" s="259"/>
      <c r="M208" s="260"/>
      <c r="N208" s="261"/>
      <c r="O208" s="261"/>
      <c r="P208" s="261"/>
      <c r="Q208" s="261"/>
      <c r="R208" s="261"/>
      <c r="S208" s="261"/>
      <c r="T208" s="26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3" t="s">
        <v>1361</v>
      </c>
      <c r="AU208" s="263" t="s">
        <v>88</v>
      </c>
      <c r="AV208" s="13" t="s">
        <v>88</v>
      </c>
      <c r="AW208" s="13" t="s">
        <v>34</v>
      </c>
      <c r="AX208" s="13" t="s">
        <v>86</v>
      </c>
      <c r="AY208" s="263" t="s">
        <v>159</v>
      </c>
    </row>
    <row r="209" s="2" customFormat="1" ht="16.5" customHeight="1">
      <c r="A209" s="39"/>
      <c r="B209" s="40"/>
      <c r="C209" s="220" t="s">
        <v>334</v>
      </c>
      <c r="D209" s="220" t="s">
        <v>163</v>
      </c>
      <c r="E209" s="221" t="s">
        <v>2865</v>
      </c>
      <c r="F209" s="222" t="s">
        <v>2866</v>
      </c>
      <c r="G209" s="223" t="s">
        <v>166</v>
      </c>
      <c r="H209" s="224">
        <v>18</v>
      </c>
      <c r="I209" s="225"/>
      <c r="J209" s="226">
        <f>ROUND(I209*H209,2)</f>
        <v>0</v>
      </c>
      <c r="K209" s="227"/>
      <c r="L209" s="228"/>
      <c r="M209" s="229" t="s">
        <v>1</v>
      </c>
      <c r="N209" s="230" t="s">
        <v>43</v>
      </c>
      <c r="O209" s="92"/>
      <c r="P209" s="231">
        <f>O209*H209</f>
        <v>0</v>
      </c>
      <c r="Q209" s="231">
        <v>0.00069999999999999999</v>
      </c>
      <c r="R209" s="231">
        <f>Q209*H209</f>
        <v>0.0126</v>
      </c>
      <c r="S209" s="231">
        <v>0</v>
      </c>
      <c r="T209" s="232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3" t="s">
        <v>167</v>
      </c>
      <c r="AT209" s="233" t="s">
        <v>163</v>
      </c>
      <c r="AU209" s="233" t="s">
        <v>88</v>
      </c>
      <c r="AY209" s="18" t="s">
        <v>159</v>
      </c>
      <c r="BE209" s="234">
        <f>IF(N209="základní",J209,0)</f>
        <v>0</v>
      </c>
      <c r="BF209" s="234">
        <f>IF(N209="snížená",J209,0)</f>
        <v>0</v>
      </c>
      <c r="BG209" s="234">
        <f>IF(N209="zákl. přenesená",J209,0)</f>
        <v>0</v>
      </c>
      <c r="BH209" s="234">
        <f>IF(N209="sníž. přenesená",J209,0)</f>
        <v>0</v>
      </c>
      <c r="BI209" s="234">
        <f>IF(N209="nulová",J209,0)</f>
        <v>0</v>
      </c>
      <c r="BJ209" s="18" t="s">
        <v>86</v>
      </c>
      <c r="BK209" s="234">
        <f>ROUND(I209*H209,2)</f>
        <v>0</v>
      </c>
      <c r="BL209" s="18" t="s">
        <v>168</v>
      </c>
      <c r="BM209" s="233" t="s">
        <v>2867</v>
      </c>
    </row>
    <row r="210" s="2" customFormat="1" ht="24.15" customHeight="1">
      <c r="A210" s="39"/>
      <c r="B210" s="40"/>
      <c r="C210" s="235" t="s">
        <v>338</v>
      </c>
      <c r="D210" s="235" t="s">
        <v>316</v>
      </c>
      <c r="E210" s="236" t="s">
        <v>2211</v>
      </c>
      <c r="F210" s="237" t="s">
        <v>2868</v>
      </c>
      <c r="G210" s="238" t="s">
        <v>166</v>
      </c>
      <c r="H210" s="239">
        <v>17</v>
      </c>
      <c r="I210" s="240"/>
      <c r="J210" s="241">
        <f>ROUND(I210*H210,2)</f>
        <v>0</v>
      </c>
      <c r="K210" s="242"/>
      <c r="L210" s="45"/>
      <c r="M210" s="243" t="s">
        <v>1</v>
      </c>
      <c r="N210" s="244" t="s">
        <v>43</v>
      </c>
      <c r="O210" s="92"/>
      <c r="P210" s="231">
        <f>O210*H210</f>
        <v>0</v>
      </c>
      <c r="Q210" s="231">
        <v>0.010189999999999999</v>
      </c>
      <c r="R210" s="231">
        <f>Q210*H210</f>
        <v>0.17323</v>
      </c>
      <c r="S210" s="231">
        <v>0</v>
      </c>
      <c r="T210" s="232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3" t="s">
        <v>168</v>
      </c>
      <c r="AT210" s="233" t="s">
        <v>316</v>
      </c>
      <c r="AU210" s="233" t="s">
        <v>88</v>
      </c>
      <c r="AY210" s="18" t="s">
        <v>159</v>
      </c>
      <c r="BE210" s="234">
        <f>IF(N210="základní",J210,0)</f>
        <v>0</v>
      </c>
      <c r="BF210" s="234">
        <f>IF(N210="snížená",J210,0)</f>
        <v>0</v>
      </c>
      <c r="BG210" s="234">
        <f>IF(N210="zákl. přenesená",J210,0)</f>
        <v>0</v>
      </c>
      <c r="BH210" s="234">
        <f>IF(N210="sníž. přenesená",J210,0)</f>
        <v>0</v>
      </c>
      <c r="BI210" s="234">
        <f>IF(N210="nulová",J210,0)</f>
        <v>0</v>
      </c>
      <c r="BJ210" s="18" t="s">
        <v>86</v>
      </c>
      <c r="BK210" s="234">
        <f>ROUND(I210*H210,2)</f>
        <v>0</v>
      </c>
      <c r="BL210" s="18" t="s">
        <v>168</v>
      </c>
      <c r="BM210" s="233" t="s">
        <v>2869</v>
      </c>
    </row>
    <row r="211" s="2" customFormat="1" ht="16.5" customHeight="1">
      <c r="A211" s="39"/>
      <c r="B211" s="40"/>
      <c r="C211" s="220" t="s">
        <v>343</v>
      </c>
      <c r="D211" s="220" t="s">
        <v>163</v>
      </c>
      <c r="E211" s="221" t="s">
        <v>2531</v>
      </c>
      <c r="F211" s="222" t="s">
        <v>2870</v>
      </c>
      <c r="G211" s="223" t="s">
        <v>166</v>
      </c>
      <c r="H211" s="224">
        <v>8</v>
      </c>
      <c r="I211" s="225"/>
      <c r="J211" s="226">
        <f>ROUND(I211*H211,2)</f>
        <v>0</v>
      </c>
      <c r="K211" s="227"/>
      <c r="L211" s="228"/>
      <c r="M211" s="229" t="s">
        <v>1</v>
      </c>
      <c r="N211" s="230" t="s">
        <v>43</v>
      </c>
      <c r="O211" s="92"/>
      <c r="P211" s="231">
        <f>O211*H211</f>
        <v>0</v>
      </c>
      <c r="Q211" s="231">
        <v>0.52600000000000002</v>
      </c>
      <c r="R211" s="231">
        <f>Q211*H211</f>
        <v>4.2080000000000002</v>
      </c>
      <c r="S211" s="231">
        <v>0</v>
      </c>
      <c r="T211" s="232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3" t="s">
        <v>167</v>
      </c>
      <c r="AT211" s="233" t="s">
        <v>163</v>
      </c>
      <c r="AU211" s="233" t="s">
        <v>88</v>
      </c>
      <c r="AY211" s="18" t="s">
        <v>159</v>
      </c>
      <c r="BE211" s="234">
        <f>IF(N211="základní",J211,0)</f>
        <v>0</v>
      </c>
      <c r="BF211" s="234">
        <f>IF(N211="snížená",J211,0)</f>
        <v>0</v>
      </c>
      <c r="BG211" s="234">
        <f>IF(N211="zákl. přenesená",J211,0)</f>
        <v>0</v>
      </c>
      <c r="BH211" s="234">
        <f>IF(N211="sníž. přenesená",J211,0)</f>
        <v>0</v>
      </c>
      <c r="BI211" s="234">
        <f>IF(N211="nulová",J211,0)</f>
        <v>0</v>
      </c>
      <c r="BJ211" s="18" t="s">
        <v>86</v>
      </c>
      <c r="BK211" s="234">
        <f>ROUND(I211*H211,2)</f>
        <v>0</v>
      </c>
      <c r="BL211" s="18" t="s">
        <v>168</v>
      </c>
      <c r="BM211" s="233" t="s">
        <v>2871</v>
      </c>
    </row>
    <row r="212" s="13" customFormat="1">
      <c r="A212" s="13"/>
      <c r="B212" s="252"/>
      <c r="C212" s="253"/>
      <c r="D212" s="254" t="s">
        <v>1361</v>
      </c>
      <c r="E212" s="255" t="s">
        <v>1</v>
      </c>
      <c r="F212" s="256" t="s">
        <v>167</v>
      </c>
      <c r="G212" s="253"/>
      <c r="H212" s="257">
        <v>8</v>
      </c>
      <c r="I212" s="258"/>
      <c r="J212" s="253"/>
      <c r="K212" s="253"/>
      <c r="L212" s="259"/>
      <c r="M212" s="260"/>
      <c r="N212" s="261"/>
      <c r="O212" s="261"/>
      <c r="P212" s="261"/>
      <c r="Q212" s="261"/>
      <c r="R212" s="261"/>
      <c r="S212" s="261"/>
      <c r="T212" s="26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3" t="s">
        <v>1361</v>
      </c>
      <c r="AU212" s="263" t="s">
        <v>88</v>
      </c>
      <c r="AV212" s="13" t="s">
        <v>88</v>
      </c>
      <c r="AW212" s="13" t="s">
        <v>34</v>
      </c>
      <c r="AX212" s="13" t="s">
        <v>86</v>
      </c>
      <c r="AY212" s="263" t="s">
        <v>159</v>
      </c>
    </row>
    <row r="213" s="2" customFormat="1" ht="16.5" customHeight="1">
      <c r="A213" s="39"/>
      <c r="B213" s="40"/>
      <c r="C213" s="220" t="s">
        <v>347</v>
      </c>
      <c r="D213" s="220" t="s">
        <v>163</v>
      </c>
      <c r="E213" s="221" t="s">
        <v>2872</v>
      </c>
      <c r="F213" s="222" t="s">
        <v>2873</v>
      </c>
      <c r="G213" s="223" t="s">
        <v>166</v>
      </c>
      <c r="H213" s="224">
        <v>8</v>
      </c>
      <c r="I213" s="225"/>
      <c r="J213" s="226">
        <f>ROUND(I213*H213,2)</f>
        <v>0</v>
      </c>
      <c r="K213" s="227"/>
      <c r="L213" s="228"/>
      <c r="M213" s="229" t="s">
        <v>1</v>
      </c>
      <c r="N213" s="230" t="s">
        <v>43</v>
      </c>
      <c r="O213" s="92"/>
      <c r="P213" s="231">
        <f>O213*H213</f>
        <v>0</v>
      </c>
      <c r="Q213" s="231">
        <v>0.26200000000000001</v>
      </c>
      <c r="R213" s="231">
        <f>Q213*H213</f>
        <v>2.0960000000000001</v>
      </c>
      <c r="S213" s="231">
        <v>0</v>
      </c>
      <c r="T213" s="232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3" t="s">
        <v>167</v>
      </c>
      <c r="AT213" s="233" t="s">
        <v>163</v>
      </c>
      <c r="AU213" s="233" t="s">
        <v>88</v>
      </c>
      <c r="AY213" s="18" t="s">
        <v>159</v>
      </c>
      <c r="BE213" s="234">
        <f>IF(N213="základní",J213,0)</f>
        <v>0</v>
      </c>
      <c r="BF213" s="234">
        <f>IF(N213="snížená",J213,0)</f>
        <v>0</v>
      </c>
      <c r="BG213" s="234">
        <f>IF(N213="zákl. přenesená",J213,0)</f>
        <v>0</v>
      </c>
      <c r="BH213" s="234">
        <f>IF(N213="sníž. přenesená",J213,0)</f>
        <v>0</v>
      </c>
      <c r="BI213" s="234">
        <f>IF(N213="nulová",J213,0)</f>
        <v>0</v>
      </c>
      <c r="BJ213" s="18" t="s">
        <v>86</v>
      </c>
      <c r="BK213" s="234">
        <f>ROUND(I213*H213,2)</f>
        <v>0</v>
      </c>
      <c r="BL213" s="18" t="s">
        <v>168</v>
      </c>
      <c r="BM213" s="233" t="s">
        <v>2874</v>
      </c>
    </row>
    <row r="214" s="13" customFormat="1">
      <c r="A214" s="13"/>
      <c r="B214" s="252"/>
      <c r="C214" s="253"/>
      <c r="D214" s="254" t="s">
        <v>1361</v>
      </c>
      <c r="E214" s="255" t="s">
        <v>1</v>
      </c>
      <c r="F214" s="256" t="s">
        <v>167</v>
      </c>
      <c r="G214" s="253"/>
      <c r="H214" s="257">
        <v>8</v>
      </c>
      <c r="I214" s="258"/>
      <c r="J214" s="253"/>
      <c r="K214" s="253"/>
      <c r="L214" s="259"/>
      <c r="M214" s="260"/>
      <c r="N214" s="261"/>
      <c r="O214" s="261"/>
      <c r="P214" s="261"/>
      <c r="Q214" s="261"/>
      <c r="R214" s="261"/>
      <c r="S214" s="261"/>
      <c r="T214" s="26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3" t="s">
        <v>1361</v>
      </c>
      <c r="AU214" s="263" t="s">
        <v>88</v>
      </c>
      <c r="AV214" s="13" t="s">
        <v>88</v>
      </c>
      <c r="AW214" s="13" t="s">
        <v>34</v>
      </c>
      <c r="AX214" s="13" t="s">
        <v>86</v>
      </c>
      <c r="AY214" s="263" t="s">
        <v>159</v>
      </c>
    </row>
    <row r="215" s="2" customFormat="1" ht="16.5" customHeight="1">
      <c r="A215" s="39"/>
      <c r="B215" s="40"/>
      <c r="C215" s="220" t="s">
        <v>351</v>
      </c>
      <c r="D215" s="220" t="s">
        <v>163</v>
      </c>
      <c r="E215" s="221" t="s">
        <v>2875</v>
      </c>
      <c r="F215" s="222" t="s">
        <v>2876</v>
      </c>
      <c r="G215" s="223" t="s">
        <v>166</v>
      </c>
      <c r="H215" s="224">
        <v>1</v>
      </c>
      <c r="I215" s="225"/>
      <c r="J215" s="226">
        <f>ROUND(I215*H215,2)</f>
        <v>0</v>
      </c>
      <c r="K215" s="227"/>
      <c r="L215" s="228"/>
      <c r="M215" s="229" t="s">
        <v>1</v>
      </c>
      <c r="N215" s="230" t="s">
        <v>43</v>
      </c>
      <c r="O215" s="92"/>
      <c r="P215" s="231">
        <f>O215*H215</f>
        <v>0</v>
      </c>
      <c r="Q215" s="231">
        <v>1.0540000000000001</v>
      </c>
      <c r="R215" s="231">
        <f>Q215*H215</f>
        <v>1.0540000000000001</v>
      </c>
      <c r="S215" s="231">
        <v>0</v>
      </c>
      <c r="T215" s="232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3" t="s">
        <v>167</v>
      </c>
      <c r="AT215" s="233" t="s">
        <v>163</v>
      </c>
      <c r="AU215" s="233" t="s">
        <v>88</v>
      </c>
      <c r="AY215" s="18" t="s">
        <v>159</v>
      </c>
      <c r="BE215" s="234">
        <f>IF(N215="základní",J215,0)</f>
        <v>0</v>
      </c>
      <c r="BF215" s="234">
        <f>IF(N215="snížená",J215,0)</f>
        <v>0</v>
      </c>
      <c r="BG215" s="234">
        <f>IF(N215="zákl. přenesená",J215,0)</f>
        <v>0</v>
      </c>
      <c r="BH215" s="234">
        <f>IF(N215="sníž. přenesená",J215,0)</f>
        <v>0</v>
      </c>
      <c r="BI215" s="234">
        <f>IF(N215="nulová",J215,0)</f>
        <v>0</v>
      </c>
      <c r="BJ215" s="18" t="s">
        <v>86</v>
      </c>
      <c r="BK215" s="234">
        <f>ROUND(I215*H215,2)</f>
        <v>0</v>
      </c>
      <c r="BL215" s="18" t="s">
        <v>168</v>
      </c>
      <c r="BM215" s="233" t="s">
        <v>2877</v>
      </c>
    </row>
    <row r="216" s="13" customFormat="1">
      <c r="A216" s="13"/>
      <c r="B216" s="252"/>
      <c r="C216" s="253"/>
      <c r="D216" s="254" t="s">
        <v>1361</v>
      </c>
      <c r="E216" s="255" t="s">
        <v>1</v>
      </c>
      <c r="F216" s="256" t="s">
        <v>86</v>
      </c>
      <c r="G216" s="253"/>
      <c r="H216" s="257">
        <v>1</v>
      </c>
      <c r="I216" s="258"/>
      <c r="J216" s="253"/>
      <c r="K216" s="253"/>
      <c r="L216" s="259"/>
      <c r="M216" s="260"/>
      <c r="N216" s="261"/>
      <c r="O216" s="261"/>
      <c r="P216" s="261"/>
      <c r="Q216" s="261"/>
      <c r="R216" s="261"/>
      <c r="S216" s="261"/>
      <c r="T216" s="26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3" t="s">
        <v>1361</v>
      </c>
      <c r="AU216" s="263" t="s">
        <v>88</v>
      </c>
      <c r="AV216" s="13" t="s">
        <v>88</v>
      </c>
      <c r="AW216" s="13" t="s">
        <v>34</v>
      </c>
      <c r="AX216" s="13" t="s">
        <v>86</v>
      </c>
      <c r="AY216" s="263" t="s">
        <v>159</v>
      </c>
    </row>
    <row r="217" s="2" customFormat="1" ht="24.15" customHeight="1">
      <c r="A217" s="39"/>
      <c r="B217" s="40"/>
      <c r="C217" s="235" t="s">
        <v>355</v>
      </c>
      <c r="D217" s="235" t="s">
        <v>316</v>
      </c>
      <c r="E217" s="236" t="s">
        <v>2229</v>
      </c>
      <c r="F217" s="237" t="s">
        <v>2878</v>
      </c>
      <c r="G217" s="238" t="s">
        <v>166</v>
      </c>
      <c r="H217" s="239">
        <v>9</v>
      </c>
      <c r="I217" s="240"/>
      <c r="J217" s="241">
        <f>ROUND(I217*H217,2)</f>
        <v>0</v>
      </c>
      <c r="K217" s="242"/>
      <c r="L217" s="45"/>
      <c r="M217" s="243" t="s">
        <v>1</v>
      </c>
      <c r="N217" s="244" t="s">
        <v>43</v>
      </c>
      <c r="O217" s="92"/>
      <c r="P217" s="231">
        <f>O217*H217</f>
        <v>0</v>
      </c>
      <c r="Q217" s="231">
        <v>0.01248</v>
      </c>
      <c r="R217" s="231">
        <f>Q217*H217</f>
        <v>0.11232</v>
      </c>
      <c r="S217" s="231">
        <v>0</v>
      </c>
      <c r="T217" s="232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3" t="s">
        <v>168</v>
      </c>
      <c r="AT217" s="233" t="s">
        <v>316</v>
      </c>
      <c r="AU217" s="233" t="s">
        <v>88</v>
      </c>
      <c r="AY217" s="18" t="s">
        <v>159</v>
      </c>
      <c r="BE217" s="234">
        <f>IF(N217="základní",J217,0)</f>
        <v>0</v>
      </c>
      <c r="BF217" s="234">
        <f>IF(N217="snížená",J217,0)</f>
        <v>0</v>
      </c>
      <c r="BG217" s="234">
        <f>IF(N217="zákl. přenesená",J217,0)</f>
        <v>0</v>
      </c>
      <c r="BH217" s="234">
        <f>IF(N217="sníž. přenesená",J217,0)</f>
        <v>0</v>
      </c>
      <c r="BI217" s="234">
        <f>IF(N217="nulová",J217,0)</f>
        <v>0</v>
      </c>
      <c r="BJ217" s="18" t="s">
        <v>86</v>
      </c>
      <c r="BK217" s="234">
        <f>ROUND(I217*H217,2)</f>
        <v>0</v>
      </c>
      <c r="BL217" s="18" t="s">
        <v>168</v>
      </c>
      <c r="BM217" s="233" t="s">
        <v>2879</v>
      </c>
    </row>
    <row r="218" s="13" customFormat="1">
      <c r="A218" s="13"/>
      <c r="B218" s="252"/>
      <c r="C218" s="253"/>
      <c r="D218" s="254" t="s">
        <v>1361</v>
      </c>
      <c r="E218" s="255" t="s">
        <v>1</v>
      </c>
      <c r="F218" s="256" t="s">
        <v>195</v>
      </c>
      <c r="G218" s="253"/>
      <c r="H218" s="257">
        <v>9</v>
      </c>
      <c r="I218" s="258"/>
      <c r="J218" s="253"/>
      <c r="K218" s="253"/>
      <c r="L218" s="259"/>
      <c r="M218" s="260"/>
      <c r="N218" s="261"/>
      <c r="O218" s="261"/>
      <c r="P218" s="261"/>
      <c r="Q218" s="261"/>
      <c r="R218" s="261"/>
      <c r="S218" s="261"/>
      <c r="T218" s="26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3" t="s">
        <v>1361</v>
      </c>
      <c r="AU218" s="263" t="s">
        <v>88</v>
      </c>
      <c r="AV218" s="13" t="s">
        <v>88</v>
      </c>
      <c r="AW218" s="13" t="s">
        <v>34</v>
      </c>
      <c r="AX218" s="13" t="s">
        <v>86</v>
      </c>
      <c r="AY218" s="263" t="s">
        <v>159</v>
      </c>
    </row>
    <row r="219" s="2" customFormat="1" ht="24.15" customHeight="1">
      <c r="A219" s="39"/>
      <c r="B219" s="40"/>
      <c r="C219" s="220" t="s">
        <v>359</v>
      </c>
      <c r="D219" s="220" t="s">
        <v>163</v>
      </c>
      <c r="E219" s="221" t="s">
        <v>2880</v>
      </c>
      <c r="F219" s="222" t="s">
        <v>2881</v>
      </c>
      <c r="G219" s="223" t="s">
        <v>166</v>
      </c>
      <c r="H219" s="224">
        <v>9</v>
      </c>
      <c r="I219" s="225"/>
      <c r="J219" s="226">
        <f>ROUND(I219*H219,2)</f>
        <v>0</v>
      </c>
      <c r="K219" s="227"/>
      <c r="L219" s="228"/>
      <c r="M219" s="229" t="s">
        <v>1</v>
      </c>
      <c r="N219" s="230" t="s">
        <v>43</v>
      </c>
      <c r="O219" s="92"/>
      <c r="P219" s="231">
        <f>O219*H219</f>
        <v>0</v>
      </c>
      <c r="Q219" s="231">
        <v>0.56999999999999995</v>
      </c>
      <c r="R219" s="231">
        <f>Q219*H219</f>
        <v>5.1299999999999999</v>
      </c>
      <c r="S219" s="231">
        <v>0</v>
      </c>
      <c r="T219" s="232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3" t="s">
        <v>167</v>
      </c>
      <c r="AT219" s="233" t="s">
        <v>163</v>
      </c>
      <c r="AU219" s="233" t="s">
        <v>88</v>
      </c>
      <c r="AY219" s="18" t="s">
        <v>159</v>
      </c>
      <c r="BE219" s="234">
        <f>IF(N219="základní",J219,0)</f>
        <v>0</v>
      </c>
      <c r="BF219" s="234">
        <f>IF(N219="snížená",J219,0)</f>
        <v>0</v>
      </c>
      <c r="BG219" s="234">
        <f>IF(N219="zákl. přenesená",J219,0)</f>
        <v>0</v>
      </c>
      <c r="BH219" s="234">
        <f>IF(N219="sníž. přenesená",J219,0)</f>
        <v>0</v>
      </c>
      <c r="BI219" s="234">
        <f>IF(N219="nulová",J219,0)</f>
        <v>0</v>
      </c>
      <c r="BJ219" s="18" t="s">
        <v>86</v>
      </c>
      <c r="BK219" s="234">
        <f>ROUND(I219*H219,2)</f>
        <v>0</v>
      </c>
      <c r="BL219" s="18" t="s">
        <v>168</v>
      </c>
      <c r="BM219" s="233" t="s">
        <v>2882</v>
      </c>
    </row>
    <row r="220" s="13" customFormat="1">
      <c r="A220" s="13"/>
      <c r="B220" s="252"/>
      <c r="C220" s="253"/>
      <c r="D220" s="254" t="s">
        <v>1361</v>
      </c>
      <c r="E220" s="255" t="s">
        <v>1</v>
      </c>
      <c r="F220" s="256" t="s">
        <v>195</v>
      </c>
      <c r="G220" s="253"/>
      <c r="H220" s="257">
        <v>9</v>
      </c>
      <c r="I220" s="258"/>
      <c r="J220" s="253"/>
      <c r="K220" s="253"/>
      <c r="L220" s="259"/>
      <c r="M220" s="260"/>
      <c r="N220" s="261"/>
      <c r="O220" s="261"/>
      <c r="P220" s="261"/>
      <c r="Q220" s="261"/>
      <c r="R220" s="261"/>
      <c r="S220" s="261"/>
      <c r="T220" s="26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3" t="s">
        <v>1361</v>
      </c>
      <c r="AU220" s="263" t="s">
        <v>88</v>
      </c>
      <c r="AV220" s="13" t="s">
        <v>88</v>
      </c>
      <c r="AW220" s="13" t="s">
        <v>34</v>
      </c>
      <c r="AX220" s="13" t="s">
        <v>86</v>
      </c>
      <c r="AY220" s="263" t="s">
        <v>159</v>
      </c>
    </row>
    <row r="221" s="2" customFormat="1" ht="24.15" customHeight="1">
      <c r="A221" s="39"/>
      <c r="B221" s="40"/>
      <c r="C221" s="235" t="s">
        <v>363</v>
      </c>
      <c r="D221" s="235" t="s">
        <v>316</v>
      </c>
      <c r="E221" s="236" t="s">
        <v>2237</v>
      </c>
      <c r="F221" s="237" t="s">
        <v>2883</v>
      </c>
      <c r="G221" s="238" t="s">
        <v>166</v>
      </c>
      <c r="H221" s="239">
        <v>9</v>
      </c>
      <c r="I221" s="240"/>
      <c r="J221" s="241">
        <f>ROUND(I221*H221,2)</f>
        <v>0</v>
      </c>
      <c r="K221" s="242"/>
      <c r="L221" s="45"/>
      <c r="M221" s="243" t="s">
        <v>1</v>
      </c>
      <c r="N221" s="244" t="s">
        <v>43</v>
      </c>
      <c r="O221" s="92"/>
      <c r="P221" s="231">
        <f>O221*H221</f>
        <v>0</v>
      </c>
      <c r="Q221" s="231">
        <v>0.028539999999999999</v>
      </c>
      <c r="R221" s="231">
        <f>Q221*H221</f>
        <v>0.25685999999999998</v>
      </c>
      <c r="S221" s="231">
        <v>0</v>
      </c>
      <c r="T221" s="232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3" t="s">
        <v>168</v>
      </c>
      <c r="AT221" s="233" t="s">
        <v>316</v>
      </c>
      <c r="AU221" s="233" t="s">
        <v>88</v>
      </c>
      <c r="AY221" s="18" t="s">
        <v>159</v>
      </c>
      <c r="BE221" s="234">
        <f>IF(N221="základní",J221,0)</f>
        <v>0</v>
      </c>
      <c r="BF221" s="234">
        <f>IF(N221="snížená",J221,0)</f>
        <v>0</v>
      </c>
      <c r="BG221" s="234">
        <f>IF(N221="zákl. přenesená",J221,0)</f>
        <v>0</v>
      </c>
      <c r="BH221" s="234">
        <f>IF(N221="sníž. přenesená",J221,0)</f>
        <v>0</v>
      </c>
      <c r="BI221" s="234">
        <f>IF(N221="nulová",J221,0)</f>
        <v>0</v>
      </c>
      <c r="BJ221" s="18" t="s">
        <v>86</v>
      </c>
      <c r="BK221" s="234">
        <f>ROUND(I221*H221,2)</f>
        <v>0</v>
      </c>
      <c r="BL221" s="18" t="s">
        <v>168</v>
      </c>
      <c r="BM221" s="233" t="s">
        <v>2884</v>
      </c>
    </row>
    <row r="222" s="13" customFormat="1">
      <c r="A222" s="13"/>
      <c r="B222" s="252"/>
      <c r="C222" s="253"/>
      <c r="D222" s="254" t="s">
        <v>1361</v>
      </c>
      <c r="E222" s="255" t="s">
        <v>1</v>
      </c>
      <c r="F222" s="256" t="s">
        <v>195</v>
      </c>
      <c r="G222" s="253"/>
      <c r="H222" s="257">
        <v>9</v>
      </c>
      <c r="I222" s="258"/>
      <c r="J222" s="253"/>
      <c r="K222" s="253"/>
      <c r="L222" s="259"/>
      <c r="M222" s="260"/>
      <c r="N222" s="261"/>
      <c r="O222" s="261"/>
      <c r="P222" s="261"/>
      <c r="Q222" s="261"/>
      <c r="R222" s="261"/>
      <c r="S222" s="261"/>
      <c r="T222" s="26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3" t="s">
        <v>1361</v>
      </c>
      <c r="AU222" s="263" t="s">
        <v>88</v>
      </c>
      <c r="AV222" s="13" t="s">
        <v>88</v>
      </c>
      <c r="AW222" s="13" t="s">
        <v>34</v>
      </c>
      <c r="AX222" s="13" t="s">
        <v>86</v>
      </c>
      <c r="AY222" s="263" t="s">
        <v>159</v>
      </c>
    </row>
    <row r="223" s="2" customFormat="1" ht="16.5" customHeight="1">
      <c r="A223" s="39"/>
      <c r="B223" s="40"/>
      <c r="C223" s="220" t="s">
        <v>367</v>
      </c>
      <c r="D223" s="220" t="s">
        <v>163</v>
      </c>
      <c r="E223" s="221" t="s">
        <v>2885</v>
      </c>
      <c r="F223" s="222" t="s">
        <v>2886</v>
      </c>
      <c r="G223" s="223" t="s">
        <v>166</v>
      </c>
      <c r="H223" s="224">
        <v>9</v>
      </c>
      <c r="I223" s="225"/>
      <c r="J223" s="226">
        <f>ROUND(I223*H223,2)</f>
        <v>0</v>
      </c>
      <c r="K223" s="227"/>
      <c r="L223" s="228"/>
      <c r="M223" s="229" t="s">
        <v>1</v>
      </c>
      <c r="N223" s="230" t="s">
        <v>43</v>
      </c>
      <c r="O223" s="92"/>
      <c r="P223" s="231">
        <f>O223*H223</f>
        <v>0</v>
      </c>
      <c r="Q223" s="231">
        <v>1.817</v>
      </c>
      <c r="R223" s="231">
        <f>Q223*H223</f>
        <v>16.352999999999998</v>
      </c>
      <c r="S223" s="231">
        <v>0</v>
      </c>
      <c r="T223" s="232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3" t="s">
        <v>167</v>
      </c>
      <c r="AT223" s="233" t="s">
        <v>163</v>
      </c>
      <c r="AU223" s="233" t="s">
        <v>88</v>
      </c>
      <c r="AY223" s="18" t="s">
        <v>159</v>
      </c>
      <c r="BE223" s="234">
        <f>IF(N223="základní",J223,0)</f>
        <v>0</v>
      </c>
      <c r="BF223" s="234">
        <f>IF(N223="snížená",J223,0)</f>
        <v>0</v>
      </c>
      <c r="BG223" s="234">
        <f>IF(N223="zákl. přenesená",J223,0)</f>
        <v>0</v>
      </c>
      <c r="BH223" s="234">
        <f>IF(N223="sníž. přenesená",J223,0)</f>
        <v>0</v>
      </c>
      <c r="BI223" s="234">
        <f>IF(N223="nulová",J223,0)</f>
        <v>0</v>
      </c>
      <c r="BJ223" s="18" t="s">
        <v>86</v>
      </c>
      <c r="BK223" s="234">
        <f>ROUND(I223*H223,2)</f>
        <v>0</v>
      </c>
      <c r="BL223" s="18" t="s">
        <v>168</v>
      </c>
      <c r="BM223" s="233" t="s">
        <v>2887</v>
      </c>
    </row>
    <row r="224" s="13" customFormat="1">
      <c r="A224" s="13"/>
      <c r="B224" s="252"/>
      <c r="C224" s="253"/>
      <c r="D224" s="254" t="s">
        <v>1361</v>
      </c>
      <c r="E224" s="255" t="s">
        <v>1</v>
      </c>
      <c r="F224" s="256" t="s">
        <v>195</v>
      </c>
      <c r="G224" s="253"/>
      <c r="H224" s="257">
        <v>9</v>
      </c>
      <c r="I224" s="258"/>
      <c r="J224" s="253"/>
      <c r="K224" s="253"/>
      <c r="L224" s="259"/>
      <c r="M224" s="260"/>
      <c r="N224" s="261"/>
      <c r="O224" s="261"/>
      <c r="P224" s="261"/>
      <c r="Q224" s="261"/>
      <c r="R224" s="261"/>
      <c r="S224" s="261"/>
      <c r="T224" s="26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3" t="s">
        <v>1361</v>
      </c>
      <c r="AU224" s="263" t="s">
        <v>88</v>
      </c>
      <c r="AV224" s="13" t="s">
        <v>88</v>
      </c>
      <c r="AW224" s="13" t="s">
        <v>34</v>
      </c>
      <c r="AX224" s="13" t="s">
        <v>86</v>
      </c>
      <c r="AY224" s="263" t="s">
        <v>159</v>
      </c>
    </row>
    <row r="225" s="2" customFormat="1" ht="24.15" customHeight="1">
      <c r="A225" s="39"/>
      <c r="B225" s="40"/>
      <c r="C225" s="220" t="s">
        <v>371</v>
      </c>
      <c r="D225" s="220" t="s">
        <v>163</v>
      </c>
      <c r="E225" s="221" t="s">
        <v>2888</v>
      </c>
      <c r="F225" s="222" t="s">
        <v>2889</v>
      </c>
      <c r="G225" s="223" t="s">
        <v>166</v>
      </c>
      <c r="H225" s="224">
        <v>9</v>
      </c>
      <c r="I225" s="225"/>
      <c r="J225" s="226">
        <f>ROUND(I225*H225,2)</f>
        <v>0</v>
      </c>
      <c r="K225" s="227"/>
      <c r="L225" s="228"/>
      <c r="M225" s="229" t="s">
        <v>1</v>
      </c>
      <c r="N225" s="230" t="s">
        <v>43</v>
      </c>
      <c r="O225" s="92"/>
      <c r="P225" s="231">
        <f>O225*H225</f>
        <v>0</v>
      </c>
      <c r="Q225" s="231">
        <v>0.099000000000000005</v>
      </c>
      <c r="R225" s="231">
        <f>Q225*H225</f>
        <v>0.89100000000000001</v>
      </c>
      <c r="S225" s="231">
        <v>0</v>
      </c>
      <c r="T225" s="232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3" t="s">
        <v>167</v>
      </c>
      <c r="AT225" s="233" t="s">
        <v>163</v>
      </c>
      <c r="AU225" s="233" t="s">
        <v>88</v>
      </c>
      <c r="AY225" s="18" t="s">
        <v>159</v>
      </c>
      <c r="BE225" s="234">
        <f>IF(N225="základní",J225,0)</f>
        <v>0</v>
      </c>
      <c r="BF225" s="234">
        <f>IF(N225="snížená",J225,0)</f>
        <v>0</v>
      </c>
      <c r="BG225" s="234">
        <f>IF(N225="zákl. přenesená",J225,0)</f>
        <v>0</v>
      </c>
      <c r="BH225" s="234">
        <f>IF(N225="sníž. přenesená",J225,0)</f>
        <v>0</v>
      </c>
      <c r="BI225" s="234">
        <f>IF(N225="nulová",J225,0)</f>
        <v>0</v>
      </c>
      <c r="BJ225" s="18" t="s">
        <v>86</v>
      </c>
      <c r="BK225" s="234">
        <f>ROUND(I225*H225,2)</f>
        <v>0</v>
      </c>
      <c r="BL225" s="18" t="s">
        <v>168</v>
      </c>
      <c r="BM225" s="233" t="s">
        <v>2890</v>
      </c>
    </row>
    <row r="226" s="13" customFormat="1">
      <c r="A226" s="13"/>
      <c r="B226" s="252"/>
      <c r="C226" s="253"/>
      <c r="D226" s="254" t="s">
        <v>1361</v>
      </c>
      <c r="E226" s="255" t="s">
        <v>1</v>
      </c>
      <c r="F226" s="256" t="s">
        <v>195</v>
      </c>
      <c r="G226" s="253"/>
      <c r="H226" s="257">
        <v>9</v>
      </c>
      <c r="I226" s="258"/>
      <c r="J226" s="253"/>
      <c r="K226" s="253"/>
      <c r="L226" s="259"/>
      <c r="M226" s="260"/>
      <c r="N226" s="261"/>
      <c r="O226" s="261"/>
      <c r="P226" s="261"/>
      <c r="Q226" s="261"/>
      <c r="R226" s="261"/>
      <c r="S226" s="261"/>
      <c r="T226" s="26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3" t="s">
        <v>1361</v>
      </c>
      <c r="AU226" s="263" t="s">
        <v>88</v>
      </c>
      <c r="AV226" s="13" t="s">
        <v>88</v>
      </c>
      <c r="AW226" s="13" t="s">
        <v>34</v>
      </c>
      <c r="AX226" s="13" t="s">
        <v>86</v>
      </c>
      <c r="AY226" s="263" t="s">
        <v>159</v>
      </c>
    </row>
    <row r="227" s="2" customFormat="1" ht="24.15" customHeight="1">
      <c r="A227" s="39"/>
      <c r="B227" s="40"/>
      <c r="C227" s="235" t="s">
        <v>375</v>
      </c>
      <c r="D227" s="235" t="s">
        <v>316</v>
      </c>
      <c r="E227" s="236" t="s">
        <v>2244</v>
      </c>
      <c r="F227" s="237" t="s">
        <v>2891</v>
      </c>
      <c r="G227" s="238" t="s">
        <v>166</v>
      </c>
      <c r="H227" s="239">
        <v>9</v>
      </c>
      <c r="I227" s="240"/>
      <c r="J227" s="241">
        <f>ROUND(I227*H227,2)</f>
        <v>0</v>
      </c>
      <c r="K227" s="242"/>
      <c r="L227" s="45"/>
      <c r="M227" s="243" t="s">
        <v>1</v>
      </c>
      <c r="N227" s="244" t="s">
        <v>43</v>
      </c>
      <c r="O227" s="92"/>
      <c r="P227" s="231">
        <f>O227*H227</f>
        <v>0</v>
      </c>
      <c r="Q227" s="231">
        <v>0.089999999999999997</v>
      </c>
      <c r="R227" s="231">
        <f>Q227*H227</f>
        <v>0.80999999999999994</v>
      </c>
      <c r="S227" s="231">
        <v>0</v>
      </c>
      <c r="T227" s="232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3" t="s">
        <v>168</v>
      </c>
      <c r="AT227" s="233" t="s">
        <v>316</v>
      </c>
      <c r="AU227" s="233" t="s">
        <v>88</v>
      </c>
      <c r="AY227" s="18" t="s">
        <v>159</v>
      </c>
      <c r="BE227" s="234">
        <f>IF(N227="základní",J227,0)</f>
        <v>0</v>
      </c>
      <c r="BF227" s="234">
        <f>IF(N227="snížená",J227,0)</f>
        <v>0</v>
      </c>
      <c r="BG227" s="234">
        <f>IF(N227="zákl. přenesená",J227,0)</f>
        <v>0</v>
      </c>
      <c r="BH227" s="234">
        <f>IF(N227="sníž. přenesená",J227,0)</f>
        <v>0</v>
      </c>
      <c r="BI227" s="234">
        <f>IF(N227="nulová",J227,0)</f>
        <v>0</v>
      </c>
      <c r="BJ227" s="18" t="s">
        <v>86</v>
      </c>
      <c r="BK227" s="234">
        <f>ROUND(I227*H227,2)</f>
        <v>0</v>
      </c>
      <c r="BL227" s="18" t="s">
        <v>168</v>
      </c>
      <c r="BM227" s="233" t="s">
        <v>2892</v>
      </c>
    </row>
    <row r="228" s="13" customFormat="1">
      <c r="A228" s="13"/>
      <c r="B228" s="252"/>
      <c r="C228" s="253"/>
      <c r="D228" s="254" t="s">
        <v>1361</v>
      </c>
      <c r="E228" s="255" t="s">
        <v>1</v>
      </c>
      <c r="F228" s="256" t="s">
        <v>195</v>
      </c>
      <c r="G228" s="253"/>
      <c r="H228" s="257">
        <v>9</v>
      </c>
      <c r="I228" s="258"/>
      <c r="J228" s="253"/>
      <c r="K228" s="253"/>
      <c r="L228" s="259"/>
      <c r="M228" s="260"/>
      <c r="N228" s="261"/>
      <c r="O228" s="261"/>
      <c r="P228" s="261"/>
      <c r="Q228" s="261"/>
      <c r="R228" s="261"/>
      <c r="S228" s="261"/>
      <c r="T228" s="26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3" t="s">
        <v>1361</v>
      </c>
      <c r="AU228" s="263" t="s">
        <v>88</v>
      </c>
      <c r="AV228" s="13" t="s">
        <v>88</v>
      </c>
      <c r="AW228" s="13" t="s">
        <v>34</v>
      </c>
      <c r="AX228" s="13" t="s">
        <v>86</v>
      </c>
      <c r="AY228" s="263" t="s">
        <v>159</v>
      </c>
    </row>
    <row r="229" s="12" customFormat="1" ht="20.88" customHeight="1">
      <c r="A229" s="12"/>
      <c r="B229" s="204"/>
      <c r="C229" s="205"/>
      <c r="D229" s="206" t="s">
        <v>77</v>
      </c>
      <c r="E229" s="218" t="s">
        <v>567</v>
      </c>
      <c r="F229" s="218" t="s">
        <v>1629</v>
      </c>
      <c r="G229" s="205"/>
      <c r="H229" s="205"/>
      <c r="I229" s="208"/>
      <c r="J229" s="219">
        <f>BK229</f>
        <v>0</v>
      </c>
      <c r="K229" s="205"/>
      <c r="L229" s="210"/>
      <c r="M229" s="211"/>
      <c r="N229" s="212"/>
      <c r="O229" s="212"/>
      <c r="P229" s="213">
        <f>SUM(P230:P231)</f>
        <v>0</v>
      </c>
      <c r="Q229" s="212"/>
      <c r="R229" s="213">
        <f>SUM(R230:R231)</f>
        <v>0</v>
      </c>
      <c r="S229" s="212"/>
      <c r="T229" s="214">
        <f>SUM(T230:T231)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5" t="s">
        <v>86</v>
      </c>
      <c r="AT229" s="216" t="s">
        <v>77</v>
      </c>
      <c r="AU229" s="216" t="s">
        <v>88</v>
      </c>
      <c r="AY229" s="215" t="s">
        <v>159</v>
      </c>
      <c r="BK229" s="217">
        <f>SUM(BK230:BK231)</f>
        <v>0</v>
      </c>
    </row>
    <row r="230" s="2" customFormat="1" ht="24.15" customHeight="1">
      <c r="A230" s="39"/>
      <c r="B230" s="40"/>
      <c r="C230" s="235" t="s">
        <v>379</v>
      </c>
      <c r="D230" s="235" t="s">
        <v>316</v>
      </c>
      <c r="E230" s="236" t="s">
        <v>2275</v>
      </c>
      <c r="F230" s="237" t="s">
        <v>2276</v>
      </c>
      <c r="G230" s="238" t="s">
        <v>1427</v>
      </c>
      <c r="H230" s="239">
        <v>30</v>
      </c>
      <c r="I230" s="240"/>
      <c r="J230" s="241">
        <f>ROUND(I230*H230,2)</f>
        <v>0</v>
      </c>
      <c r="K230" s="242"/>
      <c r="L230" s="45"/>
      <c r="M230" s="243" t="s">
        <v>1</v>
      </c>
      <c r="N230" s="244" t="s">
        <v>43</v>
      </c>
      <c r="O230" s="92"/>
      <c r="P230" s="231">
        <f>O230*H230</f>
        <v>0</v>
      </c>
      <c r="Q230" s="231">
        <v>0</v>
      </c>
      <c r="R230" s="231">
        <f>Q230*H230</f>
        <v>0</v>
      </c>
      <c r="S230" s="231">
        <v>0</v>
      </c>
      <c r="T230" s="232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3" t="s">
        <v>168</v>
      </c>
      <c r="AT230" s="233" t="s">
        <v>316</v>
      </c>
      <c r="AU230" s="233" t="s">
        <v>173</v>
      </c>
      <c r="AY230" s="18" t="s">
        <v>159</v>
      </c>
      <c r="BE230" s="234">
        <f>IF(N230="základní",J230,0)</f>
        <v>0</v>
      </c>
      <c r="BF230" s="234">
        <f>IF(N230="snížená",J230,0)</f>
        <v>0</v>
      </c>
      <c r="BG230" s="234">
        <f>IF(N230="zákl. přenesená",J230,0)</f>
        <v>0</v>
      </c>
      <c r="BH230" s="234">
        <f>IF(N230="sníž. přenesená",J230,0)</f>
        <v>0</v>
      </c>
      <c r="BI230" s="234">
        <f>IF(N230="nulová",J230,0)</f>
        <v>0</v>
      </c>
      <c r="BJ230" s="18" t="s">
        <v>86</v>
      </c>
      <c r="BK230" s="234">
        <f>ROUND(I230*H230,2)</f>
        <v>0</v>
      </c>
      <c r="BL230" s="18" t="s">
        <v>168</v>
      </c>
      <c r="BM230" s="233" t="s">
        <v>2893</v>
      </c>
    </row>
    <row r="231" s="13" customFormat="1">
      <c r="A231" s="13"/>
      <c r="B231" s="252"/>
      <c r="C231" s="253"/>
      <c r="D231" s="254" t="s">
        <v>1361</v>
      </c>
      <c r="E231" s="255" t="s">
        <v>1</v>
      </c>
      <c r="F231" s="256" t="s">
        <v>287</v>
      </c>
      <c r="G231" s="253"/>
      <c r="H231" s="257">
        <v>30</v>
      </c>
      <c r="I231" s="258"/>
      <c r="J231" s="253"/>
      <c r="K231" s="253"/>
      <c r="L231" s="259"/>
      <c r="M231" s="260"/>
      <c r="N231" s="261"/>
      <c r="O231" s="261"/>
      <c r="P231" s="261"/>
      <c r="Q231" s="261"/>
      <c r="R231" s="261"/>
      <c r="S231" s="261"/>
      <c r="T231" s="26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3" t="s">
        <v>1361</v>
      </c>
      <c r="AU231" s="263" t="s">
        <v>173</v>
      </c>
      <c r="AV231" s="13" t="s">
        <v>88</v>
      </c>
      <c r="AW231" s="13" t="s">
        <v>34</v>
      </c>
      <c r="AX231" s="13" t="s">
        <v>86</v>
      </c>
      <c r="AY231" s="263" t="s">
        <v>159</v>
      </c>
    </row>
    <row r="232" s="12" customFormat="1" ht="25.92" customHeight="1">
      <c r="A232" s="12"/>
      <c r="B232" s="204"/>
      <c r="C232" s="205"/>
      <c r="D232" s="206" t="s">
        <v>77</v>
      </c>
      <c r="E232" s="207" t="s">
        <v>1633</v>
      </c>
      <c r="F232" s="207" t="s">
        <v>1634</v>
      </c>
      <c r="G232" s="205"/>
      <c r="H232" s="205"/>
      <c r="I232" s="208"/>
      <c r="J232" s="209">
        <f>BK232</f>
        <v>0</v>
      </c>
      <c r="K232" s="205"/>
      <c r="L232" s="210"/>
      <c r="M232" s="211"/>
      <c r="N232" s="212"/>
      <c r="O232" s="212"/>
      <c r="P232" s="213">
        <f>P233</f>
        <v>0</v>
      </c>
      <c r="Q232" s="212"/>
      <c r="R232" s="213">
        <f>R233</f>
        <v>0</v>
      </c>
      <c r="S232" s="212"/>
      <c r="T232" s="214">
        <f>T233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5" t="s">
        <v>88</v>
      </c>
      <c r="AT232" s="216" t="s">
        <v>77</v>
      </c>
      <c r="AU232" s="216" t="s">
        <v>78</v>
      </c>
      <c r="AY232" s="215" t="s">
        <v>159</v>
      </c>
      <c r="BK232" s="217">
        <f>BK233</f>
        <v>0</v>
      </c>
    </row>
    <row r="233" s="12" customFormat="1" ht="22.8" customHeight="1">
      <c r="A233" s="12"/>
      <c r="B233" s="204"/>
      <c r="C233" s="205"/>
      <c r="D233" s="206" t="s">
        <v>77</v>
      </c>
      <c r="E233" s="218" t="s">
        <v>1660</v>
      </c>
      <c r="F233" s="218" t="s">
        <v>1661</v>
      </c>
      <c r="G233" s="205"/>
      <c r="H233" s="205"/>
      <c r="I233" s="208"/>
      <c r="J233" s="219">
        <f>BK233</f>
        <v>0</v>
      </c>
      <c r="K233" s="205"/>
      <c r="L233" s="210"/>
      <c r="M233" s="211"/>
      <c r="N233" s="212"/>
      <c r="O233" s="212"/>
      <c r="P233" s="213">
        <f>SUM(P234:P235)</f>
        <v>0</v>
      </c>
      <c r="Q233" s="212"/>
      <c r="R233" s="213">
        <f>SUM(R234:R235)</f>
        <v>0</v>
      </c>
      <c r="S233" s="212"/>
      <c r="T233" s="214">
        <f>SUM(T234:T235)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5" t="s">
        <v>88</v>
      </c>
      <c r="AT233" s="216" t="s">
        <v>77</v>
      </c>
      <c r="AU233" s="216" t="s">
        <v>86</v>
      </c>
      <c r="AY233" s="215" t="s">
        <v>159</v>
      </c>
      <c r="BK233" s="217">
        <f>SUM(BK234:BK235)</f>
        <v>0</v>
      </c>
    </row>
    <row r="234" s="2" customFormat="1" ht="24.15" customHeight="1">
      <c r="A234" s="39"/>
      <c r="B234" s="40"/>
      <c r="C234" s="235" t="s">
        <v>383</v>
      </c>
      <c r="D234" s="235" t="s">
        <v>316</v>
      </c>
      <c r="E234" s="236" t="s">
        <v>2894</v>
      </c>
      <c r="F234" s="237" t="s">
        <v>2895</v>
      </c>
      <c r="G234" s="238" t="s">
        <v>341</v>
      </c>
      <c r="H234" s="239">
        <v>273</v>
      </c>
      <c r="I234" s="240"/>
      <c r="J234" s="241">
        <f>ROUND(I234*H234,2)</f>
        <v>0</v>
      </c>
      <c r="K234" s="242"/>
      <c r="L234" s="45"/>
      <c r="M234" s="243" t="s">
        <v>1</v>
      </c>
      <c r="N234" s="244" t="s">
        <v>43</v>
      </c>
      <c r="O234" s="92"/>
      <c r="P234" s="231">
        <f>O234*H234</f>
        <v>0</v>
      </c>
      <c r="Q234" s="231">
        <v>0</v>
      </c>
      <c r="R234" s="231">
        <f>Q234*H234</f>
        <v>0</v>
      </c>
      <c r="S234" s="231">
        <v>0</v>
      </c>
      <c r="T234" s="232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3" t="s">
        <v>224</v>
      </c>
      <c r="AT234" s="233" t="s">
        <v>316</v>
      </c>
      <c r="AU234" s="233" t="s">
        <v>88</v>
      </c>
      <c r="AY234" s="18" t="s">
        <v>159</v>
      </c>
      <c r="BE234" s="234">
        <f>IF(N234="základní",J234,0)</f>
        <v>0</v>
      </c>
      <c r="BF234" s="234">
        <f>IF(N234="snížená",J234,0)</f>
        <v>0</v>
      </c>
      <c r="BG234" s="234">
        <f>IF(N234="zákl. přenesená",J234,0)</f>
        <v>0</v>
      </c>
      <c r="BH234" s="234">
        <f>IF(N234="sníž. přenesená",J234,0)</f>
        <v>0</v>
      </c>
      <c r="BI234" s="234">
        <f>IF(N234="nulová",J234,0)</f>
        <v>0</v>
      </c>
      <c r="BJ234" s="18" t="s">
        <v>86</v>
      </c>
      <c r="BK234" s="234">
        <f>ROUND(I234*H234,2)</f>
        <v>0</v>
      </c>
      <c r="BL234" s="18" t="s">
        <v>224</v>
      </c>
      <c r="BM234" s="233" t="s">
        <v>2896</v>
      </c>
    </row>
    <row r="235" s="13" customFormat="1">
      <c r="A235" s="13"/>
      <c r="B235" s="252"/>
      <c r="C235" s="253"/>
      <c r="D235" s="254" t="s">
        <v>1361</v>
      </c>
      <c r="E235" s="255" t="s">
        <v>1</v>
      </c>
      <c r="F235" s="256" t="s">
        <v>2822</v>
      </c>
      <c r="G235" s="253"/>
      <c r="H235" s="257">
        <v>273</v>
      </c>
      <c r="I235" s="258"/>
      <c r="J235" s="253"/>
      <c r="K235" s="253"/>
      <c r="L235" s="259"/>
      <c r="M235" s="302"/>
      <c r="N235" s="303"/>
      <c r="O235" s="303"/>
      <c r="P235" s="303"/>
      <c r="Q235" s="303"/>
      <c r="R235" s="303"/>
      <c r="S235" s="303"/>
      <c r="T235" s="30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3" t="s">
        <v>1361</v>
      </c>
      <c r="AU235" s="263" t="s">
        <v>88</v>
      </c>
      <c r="AV235" s="13" t="s">
        <v>88</v>
      </c>
      <c r="AW235" s="13" t="s">
        <v>34</v>
      </c>
      <c r="AX235" s="13" t="s">
        <v>86</v>
      </c>
      <c r="AY235" s="263" t="s">
        <v>159</v>
      </c>
    </row>
    <row r="236" s="2" customFormat="1" ht="6.96" customHeight="1">
      <c r="A236" s="39"/>
      <c r="B236" s="67"/>
      <c r="C236" s="68"/>
      <c r="D236" s="68"/>
      <c r="E236" s="68"/>
      <c r="F236" s="68"/>
      <c r="G236" s="68"/>
      <c r="H236" s="68"/>
      <c r="I236" s="68"/>
      <c r="J236" s="68"/>
      <c r="K236" s="68"/>
      <c r="L236" s="45"/>
      <c r="M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</row>
  </sheetData>
  <sheetProtection sheet="1" autoFilter="0" formatColumns="0" formatRows="0" objects="1" scenarios="1" spinCount="100000" saltValue="xUiml8chwI4IeWCT6zikgETZ9a//c8l75YdYfrOv/COfolmbw+zyVyhPULmZzWGkYFhZ6eRbkFoTOeVvz7nOtQ==" hashValue="tj9snUuCBxSricNLQa2dOm5pTKWKciNSpA+XXvV3IlfC8fP2nUo1FTu73W9tMPe0MrSP/FvVIYWqtyhyoVEdYQ==" algorithmName="SHA-512" password="CC35"/>
  <autoFilter ref="C122:K235"/>
  <mergeCells count="9">
    <mergeCell ref="E7:H7"/>
    <mergeCell ref="E9:H9"/>
    <mergeCell ref="E18:H18"/>
    <mergeCell ref="E27:H27"/>
    <mergeCell ref="E84:H84"/>
    <mergeCell ref="E86:H86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128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Přestavlky – čistírna odpadních vod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130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29. 8. 2023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27</v>
      </c>
      <c r="J21" s="144" t="s">
        <v>33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ROUND((SUM(BE124:BE241)),  2)</f>
        <v>0</v>
      </c>
      <c r="G33" s="39"/>
      <c r="H33" s="39"/>
      <c r="I33" s="156">
        <v>0.20999999999999999</v>
      </c>
      <c r="J33" s="155">
        <f>ROUND(((SUM(BE124:BE241))*I33),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ROUND((SUM(BF124:BF241)),  2)</f>
        <v>0</v>
      </c>
      <c r="G34" s="39"/>
      <c r="H34" s="39"/>
      <c r="I34" s="156">
        <v>0.14999999999999999</v>
      </c>
      <c r="J34" s="155">
        <f>ROUND(((SUM(BF124:BF241))*I34),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ROUND((SUM(BG124:BG241)),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ROUND((SUM(BH124:BH241)),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ROUND((SUM(BI124:BI241)),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Přestavlky – čistírna odpadních vod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PS 01 - Strojně technologická část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29. 8. 2023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Obec Přestavlky</v>
      </c>
      <c r="G91" s="41"/>
      <c r="H91" s="41"/>
      <c r="I91" s="33" t="s">
        <v>30</v>
      </c>
      <c r="J91" s="37" t="str">
        <f>E21</f>
        <v xml:space="preserve">ENVISYSTEM, s.r.o., U Nikolajky 15, 15000  Praha 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132</v>
      </c>
      <c r="D94" s="177"/>
      <c r="E94" s="177"/>
      <c r="F94" s="177"/>
      <c r="G94" s="177"/>
      <c r="H94" s="177"/>
      <c r="I94" s="177"/>
      <c r="J94" s="178" t="s">
        <v>133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134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135</v>
      </c>
    </row>
    <row r="97" s="9" customFormat="1" ht="24.96" customHeight="1">
      <c r="A97" s="9"/>
      <c r="B97" s="180"/>
      <c r="C97" s="181"/>
      <c r="D97" s="182" t="s">
        <v>136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137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138</v>
      </c>
      <c r="E99" s="189"/>
      <c r="F99" s="189"/>
      <c r="G99" s="189"/>
      <c r="H99" s="189"/>
      <c r="I99" s="189"/>
      <c r="J99" s="190">
        <f>J136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139</v>
      </c>
      <c r="E100" s="189"/>
      <c r="F100" s="189"/>
      <c r="G100" s="189"/>
      <c r="H100" s="189"/>
      <c r="I100" s="189"/>
      <c r="J100" s="190">
        <f>J145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140</v>
      </c>
      <c r="E101" s="189"/>
      <c r="F101" s="189"/>
      <c r="G101" s="189"/>
      <c r="H101" s="189"/>
      <c r="I101" s="189"/>
      <c r="J101" s="190">
        <f>J149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141</v>
      </c>
      <c r="E102" s="189"/>
      <c r="F102" s="189"/>
      <c r="G102" s="189"/>
      <c r="H102" s="189"/>
      <c r="I102" s="189"/>
      <c r="J102" s="190">
        <f>J154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142</v>
      </c>
      <c r="E103" s="189"/>
      <c r="F103" s="189"/>
      <c r="G103" s="189"/>
      <c r="H103" s="189"/>
      <c r="I103" s="189"/>
      <c r="J103" s="190">
        <f>J157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0"/>
      <c r="C104" s="181"/>
      <c r="D104" s="182" t="s">
        <v>143</v>
      </c>
      <c r="E104" s="183"/>
      <c r="F104" s="183"/>
      <c r="G104" s="183"/>
      <c r="H104" s="183"/>
      <c r="I104" s="183"/>
      <c r="J104" s="184">
        <f>J169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144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Přestavlky – čistírna odpadních vod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129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PS 01 - Strojně technologická část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 xml:space="preserve"> </v>
      </c>
      <c r="G118" s="41"/>
      <c r="H118" s="41"/>
      <c r="I118" s="33" t="s">
        <v>22</v>
      </c>
      <c r="J118" s="80" t="str">
        <f>IF(J12="","",J12)</f>
        <v>29. 8. 2023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40.05" customHeight="1">
      <c r="A120" s="39"/>
      <c r="B120" s="40"/>
      <c r="C120" s="33" t="s">
        <v>24</v>
      </c>
      <c r="D120" s="41"/>
      <c r="E120" s="41"/>
      <c r="F120" s="28" t="str">
        <f>E15</f>
        <v>Obec Přestavlky</v>
      </c>
      <c r="G120" s="41"/>
      <c r="H120" s="41"/>
      <c r="I120" s="33" t="s">
        <v>30</v>
      </c>
      <c r="J120" s="37" t="str">
        <f>E21</f>
        <v xml:space="preserve">ENVISYSTEM, s.r.o., U Nikolajky 15, 15000  Praha 5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28</v>
      </c>
      <c r="D121" s="41"/>
      <c r="E121" s="41"/>
      <c r="F121" s="28" t="str">
        <f>IF(E18="","",E18)</f>
        <v>Vyplň údaj</v>
      </c>
      <c r="G121" s="41"/>
      <c r="H121" s="41"/>
      <c r="I121" s="33" t="s">
        <v>35</v>
      </c>
      <c r="J121" s="37" t="str">
        <f>E24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145</v>
      </c>
      <c r="D123" s="195" t="s">
        <v>63</v>
      </c>
      <c r="E123" s="195" t="s">
        <v>59</v>
      </c>
      <c r="F123" s="195" t="s">
        <v>60</v>
      </c>
      <c r="G123" s="195" t="s">
        <v>146</v>
      </c>
      <c r="H123" s="195" t="s">
        <v>147</v>
      </c>
      <c r="I123" s="195" t="s">
        <v>148</v>
      </c>
      <c r="J123" s="196" t="s">
        <v>133</v>
      </c>
      <c r="K123" s="197" t="s">
        <v>149</v>
      </c>
      <c r="L123" s="198"/>
      <c r="M123" s="101" t="s">
        <v>1</v>
      </c>
      <c r="N123" s="102" t="s">
        <v>42</v>
      </c>
      <c r="O123" s="102" t="s">
        <v>150</v>
      </c>
      <c r="P123" s="102" t="s">
        <v>151</v>
      </c>
      <c r="Q123" s="102" t="s">
        <v>152</v>
      </c>
      <c r="R123" s="102" t="s">
        <v>153</v>
      </c>
      <c r="S123" s="102" t="s">
        <v>154</v>
      </c>
      <c r="T123" s="103" t="s">
        <v>155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156</v>
      </c>
      <c r="D124" s="41"/>
      <c r="E124" s="41"/>
      <c r="F124" s="41"/>
      <c r="G124" s="41"/>
      <c r="H124" s="41"/>
      <c r="I124" s="41"/>
      <c r="J124" s="199">
        <f>BK124</f>
        <v>0</v>
      </c>
      <c r="K124" s="41"/>
      <c r="L124" s="45"/>
      <c r="M124" s="104"/>
      <c r="N124" s="200"/>
      <c r="O124" s="105"/>
      <c r="P124" s="201">
        <f>P125+P169</f>
        <v>0</v>
      </c>
      <c r="Q124" s="105"/>
      <c r="R124" s="201">
        <f>R125+R169</f>
        <v>0</v>
      </c>
      <c r="S124" s="105"/>
      <c r="T124" s="202">
        <f>T125+T169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77</v>
      </c>
      <c r="AU124" s="18" t="s">
        <v>135</v>
      </c>
      <c r="BK124" s="203">
        <f>BK125+BK169</f>
        <v>0</v>
      </c>
    </row>
    <row r="125" s="12" customFormat="1" ht="25.92" customHeight="1">
      <c r="A125" s="12"/>
      <c r="B125" s="204"/>
      <c r="C125" s="205"/>
      <c r="D125" s="206" t="s">
        <v>77</v>
      </c>
      <c r="E125" s="207" t="s">
        <v>157</v>
      </c>
      <c r="F125" s="207" t="s">
        <v>158</v>
      </c>
      <c r="G125" s="205"/>
      <c r="H125" s="205"/>
      <c r="I125" s="208"/>
      <c r="J125" s="209">
        <f>BK125</f>
        <v>0</v>
      </c>
      <c r="K125" s="205"/>
      <c r="L125" s="210"/>
      <c r="M125" s="211"/>
      <c r="N125" s="212"/>
      <c r="O125" s="212"/>
      <c r="P125" s="213">
        <f>P126+P136+P145+P149+P154+P157</f>
        <v>0</v>
      </c>
      <c r="Q125" s="212"/>
      <c r="R125" s="213">
        <f>R126+R136+R145+R149+R154+R157</f>
        <v>0</v>
      </c>
      <c r="S125" s="212"/>
      <c r="T125" s="214">
        <f>T126+T136+T145+T149+T154+T157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86</v>
      </c>
      <c r="AT125" s="216" t="s">
        <v>77</v>
      </c>
      <c r="AU125" s="216" t="s">
        <v>78</v>
      </c>
      <c r="AY125" s="215" t="s">
        <v>159</v>
      </c>
      <c r="BK125" s="217">
        <f>BK126+BK136+BK145+BK149+BK154+BK157</f>
        <v>0</v>
      </c>
    </row>
    <row r="126" s="12" customFormat="1" ht="22.8" customHeight="1">
      <c r="A126" s="12"/>
      <c r="B126" s="204"/>
      <c r="C126" s="205"/>
      <c r="D126" s="206" t="s">
        <v>77</v>
      </c>
      <c r="E126" s="218" t="s">
        <v>160</v>
      </c>
      <c r="F126" s="218" t="s">
        <v>161</v>
      </c>
      <c r="G126" s="205"/>
      <c r="H126" s="205"/>
      <c r="I126" s="208"/>
      <c r="J126" s="219">
        <f>BK126</f>
        <v>0</v>
      </c>
      <c r="K126" s="205"/>
      <c r="L126" s="210"/>
      <c r="M126" s="211"/>
      <c r="N126" s="212"/>
      <c r="O126" s="212"/>
      <c r="P126" s="213">
        <f>SUM(P127:P135)</f>
        <v>0</v>
      </c>
      <c r="Q126" s="212"/>
      <c r="R126" s="213">
        <f>SUM(R127:R135)</f>
        <v>0</v>
      </c>
      <c r="S126" s="212"/>
      <c r="T126" s="214">
        <f>SUM(T127:T135)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162</v>
      </c>
      <c r="AT126" s="216" t="s">
        <v>77</v>
      </c>
      <c r="AU126" s="216" t="s">
        <v>86</v>
      </c>
      <c r="AY126" s="215" t="s">
        <v>159</v>
      </c>
      <c r="BK126" s="217">
        <f>SUM(BK127:BK135)</f>
        <v>0</v>
      </c>
    </row>
    <row r="127" s="2" customFormat="1" ht="16.5" customHeight="1">
      <c r="A127" s="39"/>
      <c r="B127" s="40"/>
      <c r="C127" s="220" t="s">
        <v>86</v>
      </c>
      <c r="D127" s="220" t="s">
        <v>163</v>
      </c>
      <c r="E127" s="221" t="s">
        <v>164</v>
      </c>
      <c r="F127" s="222" t="s">
        <v>165</v>
      </c>
      <c r="G127" s="223" t="s">
        <v>166</v>
      </c>
      <c r="H127" s="224">
        <v>1</v>
      </c>
      <c r="I127" s="225"/>
      <c r="J127" s="226">
        <f>ROUND(I127*H127,2)</f>
        <v>0</v>
      </c>
      <c r="K127" s="227"/>
      <c r="L127" s="228"/>
      <c r="M127" s="229" t="s">
        <v>1</v>
      </c>
      <c r="N127" s="230" t="s">
        <v>43</v>
      </c>
      <c r="O127" s="92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3" t="s">
        <v>167</v>
      </c>
      <c r="AT127" s="233" t="s">
        <v>163</v>
      </c>
      <c r="AU127" s="233" t="s">
        <v>88</v>
      </c>
      <c r="AY127" s="18" t="s">
        <v>159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8" t="s">
        <v>86</v>
      </c>
      <c r="BK127" s="234">
        <f>ROUND(I127*H127,2)</f>
        <v>0</v>
      </c>
      <c r="BL127" s="18" t="s">
        <v>168</v>
      </c>
      <c r="BM127" s="233" t="s">
        <v>169</v>
      </c>
    </row>
    <row r="128" s="2" customFormat="1" ht="16.5" customHeight="1">
      <c r="A128" s="39"/>
      <c r="B128" s="40"/>
      <c r="C128" s="220" t="s">
        <v>88</v>
      </c>
      <c r="D128" s="220" t="s">
        <v>163</v>
      </c>
      <c r="E128" s="221" t="s">
        <v>170</v>
      </c>
      <c r="F128" s="222" t="s">
        <v>171</v>
      </c>
      <c r="G128" s="223" t="s">
        <v>166</v>
      </c>
      <c r="H128" s="224">
        <v>1</v>
      </c>
      <c r="I128" s="225"/>
      <c r="J128" s="226">
        <f>ROUND(I128*H128,2)</f>
        <v>0</v>
      </c>
      <c r="K128" s="227"/>
      <c r="L128" s="228"/>
      <c r="M128" s="229" t="s">
        <v>1</v>
      </c>
      <c r="N128" s="230" t="s">
        <v>43</v>
      </c>
      <c r="O128" s="92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3" t="s">
        <v>167</v>
      </c>
      <c r="AT128" s="233" t="s">
        <v>163</v>
      </c>
      <c r="AU128" s="233" t="s">
        <v>88</v>
      </c>
      <c r="AY128" s="18" t="s">
        <v>159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8" t="s">
        <v>86</v>
      </c>
      <c r="BK128" s="234">
        <f>ROUND(I128*H128,2)</f>
        <v>0</v>
      </c>
      <c r="BL128" s="18" t="s">
        <v>168</v>
      </c>
      <c r="BM128" s="233" t="s">
        <v>172</v>
      </c>
    </row>
    <row r="129" s="2" customFormat="1" ht="44.25" customHeight="1">
      <c r="A129" s="39"/>
      <c r="B129" s="40"/>
      <c r="C129" s="220" t="s">
        <v>173</v>
      </c>
      <c r="D129" s="220" t="s">
        <v>163</v>
      </c>
      <c r="E129" s="221" t="s">
        <v>174</v>
      </c>
      <c r="F129" s="222" t="s">
        <v>175</v>
      </c>
      <c r="G129" s="223" t="s">
        <v>176</v>
      </c>
      <c r="H129" s="224">
        <v>1</v>
      </c>
      <c r="I129" s="225"/>
      <c r="J129" s="226">
        <f>ROUND(I129*H129,2)</f>
        <v>0</v>
      </c>
      <c r="K129" s="227"/>
      <c r="L129" s="228"/>
      <c r="M129" s="229" t="s">
        <v>1</v>
      </c>
      <c r="N129" s="230" t="s">
        <v>43</v>
      </c>
      <c r="O129" s="92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3" t="s">
        <v>167</v>
      </c>
      <c r="AT129" s="233" t="s">
        <v>163</v>
      </c>
      <c r="AU129" s="233" t="s">
        <v>88</v>
      </c>
      <c r="AY129" s="18" t="s">
        <v>159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8" t="s">
        <v>86</v>
      </c>
      <c r="BK129" s="234">
        <f>ROUND(I129*H129,2)</f>
        <v>0</v>
      </c>
      <c r="BL129" s="18" t="s">
        <v>168</v>
      </c>
      <c r="BM129" s="233" t="s">
        <v>177</v>
      </c>
    </row>
    <row r="130" s="2" customFormat="1" ht="21.75" customHeight="1">
      <c r="A130" s="39"/>
      <c r="B130" s="40"/>
      <c r="C130" s="220" t="s">
        <v>168</v>
      </c>
      <c r="D130" s="220" t="s">
        <v>163</v>
      </c>
      <c r="E130" s="221" t="s">
        <v>178</v>
      </c>
      <c r="F130" s="222" t="s">
        <v>179</v>
      </c>
      <c r="G130" s="223" t="s">
        <v>176</v>
      </c>
      <c r="H130" s="224">
        <v>1</v>
      </c>
      <c r="I130" s="225"/>
      <c r="J130" s="226">
        <f>ROUND(I130*H130,2)</f>
        <v>0</v>
      </c>
      <c r="K130" s="227"/>
      <c r="L130" s="228"/>
      <c r="M130" s="229" t="s">
        <v>1</v>
      </c>
      <c r="N130" s="230" t="s">
        <v>43</v>
      </c>
      <c r="O130" s="92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3" t="s">
        <v>167</v>
      </c>
      <c r="AT130" s="233" t="s">
        <v>163</v>
      </c>
      <c r="AU130" s="233" t="s">
        <v>88</v>
      </c>
      <c r="AY130" s="18" t="s">
        <v>159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8" t="s">
        <v>86</v>
      </c>
      <c r="BK130" s="234">
        <f>ROUND(I130*H130,2)</f>
        <v>0</v>
      </c>
      <c r="BL130" s="18" t="s">
        <v>168</v>
      </c>
      <c r="BM130" s="233" t="s">
        <v>180</v>
      </c>
    </row>
    <row r="131" s="2" customFormat="1" ht="24.15" customHeight="1">
      <c r="A131" s="39"/>
      <c r="B131" s="40"/>
      <c r="C131" s="220" t="s">
        <v>162</v>
      </c>
      <c r="D131" s="220" t="s">
        <v>163</v>
      </c>
      <c r="E131" s="221" t="s">
        <v>181</v>
      </c>
      <c r="F131" s="222" t="s">
        <v>182</v>
      </c>
      <c r="G131" s="223" t="s">
        <v>176</v>
      </c>
      <c r="H131" s="224">
        <v>1</v>
      </c>
      <c r="I131" s="225"/>
      <c r="J131" s="226">
        <f>ROUND(I131*H131,2)</f>
        <v>0</v>
      </c>
      <c r="K131" s="227"/>
      <c r="L131" s="228"/>
      <c r="M131" s="229" t="s">
        <v>1</v>
      </c>
      <c r="N131" s="230" t="s">
        <v>43</v>
      </c>
      <c r="O131" s="92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3" t="s">
        <v>167</v>
      </c>
      <c r="AT131" s="233" t="s">
        <v>163</v>
      </c>
      <c r="AU131" s="233" t="s">
        <v>88</v>
      </c>
      <c r="AY131" s="18" t="s">
        <v>159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8" t="s">
        <v>86</v>
      </c>
      <c r="BK131" s="234">
        <f>ROUND(I131*H131,2)</f>
        <v>0</v>
      </c>
      <c r="BL131" s="18" t="s">
        <v>168</v>
      </c>
      <c r="BM131" s="233" t="s">
        <v>183</v>
      </c>
    </row>
    <row r="132" s="2" customFormat="1" ht="16.5" customHeight="1">
      <c r="A132" s="39"/>
      <c r="B132" s="40"/>
      <c r="C132" s="220" t="s">
        <v>184</v>
      </c>
      <c r="D132" s="220" t="s">
        <v>163</v>
      </c>
      <c r="E132" s="221" t="s">
        <v>185</v>
      </c>
      <c r="F132" s="222" t="s">
        <v>186</v>
      </c>
      <c r="G132" s="223" t="s">
        <v>166</v>
      </c>
      <c r="H132" s="224">
        <v>1</v>
      </c>
      <c r="I132" s="225"/>
      <c r="J132" s="226">
        <f>ROUND(I132*H132,2)</f>
        <v>0</v>
      </c>
      <c r="K132" s="227"/>
      <c r="L132" s="228"/>
      <c r="M132" s="229" t="s">
        <v>1</v>
      </c>
      <c r="N132" s="230" t="s">
        <v>43</v>
      </c>
      <c r="O132" s="92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3" t="s">
        <v>167</v>
      </c>
      <c r="AT132" s="233" t="s">
        <v>163</v>
      </c>
      <c r="AU132" s="233" t="s">
        <v>88</v>
      </c>
      <c r="AY132" s="18" t="s">
        <v>159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8" t="s">
        <v>86</v>
      </c>
      <c r="BK132" s="234">
        <f>ROUND(I132*H132,2)</f>
        <v>0</v>
      </c>
      <c r="BL132" s="18" t="s">
        <v>168</v>
      </c>
      <c r="BM132" s="233" t="s">
        <v>187</v>
      </c>
    </row>
    <row r="133" s="2" customFormat="1" ht="16.5" customHeight="1">
      <c r="A133" s="39"/>
      <c r="B133" s="40"/>
      <c r="C133" s="220" t="s">
        <v>188</v>
      </c>
      <c r="D133" s="220" t="s">
        <v>163</v>
      </c>
      <c r="E133" s="221" t="s">
        <v>189</v>
      </c>
      <c r="F133" s="222" t="s">
        <v>190</v>
      </c>
      <c r="G133" s="223" t="s">
        <v>166</v>
      </c>
      <c r="H133" s="224">
        <v>1</v>
      </c>
      <c r="I133" s="225"/>
      <c r="J133" s="226">
        <f>ROUND(I133*H133,2)</f>
        <v>0</v>
      </c>
      <c r="K133" s="227"/>
      <c r="L133" s="228"/>
      <c r="M133" s="229" t="s">
        <v>1</v>
      </c>
      <c r="N133" s="230" t="s">
        <v>43</v>
      </c>
      <c r="O133" s="92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3" t="s">
        <v>167</v>
      </c>
      <c r="AT133" s="233" t="s">
        <v>163</v>
      </c>
      <c r="AU133" s="233" t="s">
        <v>88</v>
      </c>
      <c r="AY133" s="18" t="s">
        <v>159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8" t="s">
        <v>86</v>
      </c>
      <c r="BK133" s="234">
        <f>ROUND(I133*H133,2)</f>
        <v>0</v>
      </c>
      <c r="BL133" s="18" t="s">
        <v>168</v>
      </c>
      <c r="BM133" s="233" t="s">
        <v>191</v>
      </c>
    </row>
    <row r="134" s="2" customFormat="1" ht="16.5" customHeight="1">
      <c r="A134" s="39"/>
      <c r="B134" s="40"/>
      <c r="C134" s="220" t="s">
        <v>167</v>
      </c>
      <c r="D134" s="220" t="s">
        <v>163</v>
      </c>
      <c r="E134" s="221" t="s">
        <v>192</v>
      </c>
      <c r="F134" s="222" t="s">
        <v>193</v>
      </c>
      <c r="G134" s="223" t="s">
        <v>166</v>
      </c>
      <c r="H134" s="224">
        <v>2</v>
      </c>
      <c r="I134" s="225"/>
      <c r="J134" s="226">
        <f>ROUND(I134*H134,2)</f>
        <v>0</v>
      </c>
      <c r="K134" s="227"/>
      <c r="L134" s="228"/>
      <c r="M134" s="229" t="s">
        <v>1</v>
      </c>
      <c r="N134" s="230" t="s">
        <v>43</v>
      </c>
      <c r="O134" s="92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3" t="s">
        <v>167</v>
      </c>
      <c r="AT134" s="233" t="s">
        <v>163</v>
      </c>
      <c r="AU134" s="233" t="s">
        <v>88</v>
      </c>
      <c r="AY134" s="18" t="s">
        <v>159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8" t="s">
        <v>86</v>
      </c>
      <c r="BK134" s="234">
        <f>ROUND(I134*H134,2)</f>
        <v>0</v>
      </c>
      <c r="BL134" s="18" t="s">
        <v>168</v>
      </c>
      <c r="BM134" s="233" t="s">
        <v>194</v>
      </c>
    </row>
    <row r="135" s="2" customFormat="1" ht="37.8" customHeight="1">
      <c r="A135" s="39"/>
      <c r="B135" s="40"/>
      <c r="C135" s="220" t="s">
        <v>195</v>
      </c>
      <c r="D135" s="220" t="s">
        <v>163</v>
      </c>
      <c r="E135" s="221" t="s">
        <v>196</v>
      </c>
      <c r="F135" s="222" t="s">
        <v>197</v>
      </c>
      <c r="G135" s="223" t="s">
        <v>176</v>
      </c>
      <c r="H135" s="224">
        <v>1</v>
      </c>
      <c r="I135" s="225"/>
      <c r="J135" s="226">
        <f>ROUND(I135*H135,2)</f>
        <v>0</v>
      </c>
      <c r="K135" s="227"/>
      <c r="L135" s="228"/>
      <c r="M135" s="229" t="s">
        <v>1</v>
      </c>
      <c r="N135" s="230" t="s">
        <v>43</v>
      </c>
      <c r="O135" s="92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3" t="s">
        <v>167</v>
      </c>
      <c r="AT135" s="233" t="s">
        <v>163</v>
      </c>
      <c r="AU135" s="233" t="s">
        <v>88</v>
      </c>
      <c r="AY135" s="18" t="s">
        <v>159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8" t="s">
        <v>86</v>
      </c>
      <c r="BK135" s="234">
        <f>ROUND(I135*H135,2)</f>
        <v>0</v>
      </c>
      <c r="BL135" s="18" t="s">
        <v>168</v>
      </c>
      <c r="BM135" s="233" t="s">
        <v>198</v>
      </c>
    </row>
    <row r="136" s="12" customFormat="1" ht="22.8" customHeight="1">
      <c r="A136" s="12"/>
      <c r="B136" s="204"/>
      <c r="C136" s="205"/>
      <c r="D136" s="206" t="s">
        <v>77</v>
      </c>
      <c r="E136" s="218" t="s">
        <v>199</v>
      </c>
      <c r="F136" s="218" t="s">
        <v>200</v>
      </c>
      <c r="G136" s="205"/>
      <c r="H136" s="205"/>
      <c r="I136" s="208"/>
      <c r="J136" s="219">
        <f>BK136</f>
        <v>0</v>
      </c>
      <c r="K136" s="205"/>
      <c r="L136" s="210"/>
      <c r="M136" s="211"/>
      <c r="N136" s="212"/>
      <c r="O136" s="212"/>
      <c r="P136" s="213">
        <f>SUM(P137:P144)</f>
        <v>0</v>
      </c>
      <c r="Q136" s="212"/>
      <c r="R136" s="213">
        <f>SUM(R137:R144)</f>
        <v>0</v>
      </c>
      <c r="S136" s="212"/>
      <c r="T136" s="214">
        <f>SUM(T137:T144)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5" t="s">
        <v>162</v>
      </c>
      <c r="AT136" s="216" t="s">
        <v>77</v>
      </c>
      <c r="AU136" s="216" t="s">
        <v>86</v>
      </c>
      <c r="AY136" s="215" t="s">
        <v>159</v>
      </c>
      <c r="BK136" s="217">
        <f>SUM(BK137:BK144)</f>
        <v>0</v>
      </c>
    </row>
    <row r="137" s="2" customFormat="1" ht="21.75" customHeight="1">
      <c r="A137" s="39"/>
      <c r="B137" s="40"/>
      <c r="C137" s="220" t="s">
        <v>201</v>
      </c>
      <c r="D137" s="220" t="s">
        <v>163</v>
      </c>
      <c r="E137" s="221" t="s">
        <v>202</v>
      </c>
      <c r="F137" s="222" t="s">
        <v>203</v>
      </c>
      <c r="G137" s="223" t="s">
        <v>166</v>
      </c>
      <c r="H137" s="224">
        <v>1</v>
      </c>
      <c r="I137" s="225"/>
      <c r="J137" s="226">
        <f>ROUND(I137*H137,2)</f>
        <v>0</v>
      </c>
      <c r="K137" s="227"/>
      <c r="L137" s="228"/>
      <c r="M137" s="229" t="s">
        <v>1</v>
      </c>
      <c r="N137" s="230" t="s">
        <v>43</v>
      </c>
      <c r="O137" s="92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3" t="s">
        <v>167</v>
      </c>
      <c r="AT137" s="233" t="s">
        <v>163</v>
      </c>
      <c r="AU137" s="233" t="s">
        <v>88</v>
      </c>
      <c r="AY137" s="18" t="s">
        <v>159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8" t="s">
        <v>86</v>
      </c>
      <c r="BK137" s="234">
        <f>ROUND(I137*H137,2)</f>
        <v>0</v>
      </c>
      <c r="BL137" s="18" t="s">
        <v>168</v>
      </c>
      <c r="BM137" s="233" t="s">
        <v>204</v>
      </c>
    </row>
    <row r="138" s="2" customFormat="1" ht="24.15" customHeight="1">
      <c r="A138" s="39"/>
      <c r="B138" s="40"/>
      <c r="C138" s="220" t="s">
        <v>205</v>
      </c>
      <c r="D138" s="220" t="s">
        <v>163</v>
      </c>
      <c r="E138" s="221" t="s">
        <v>206</v>
      </c>
      <c r="F138" s="222" t="s">
        <v>207</v>
      </c>
      <c r="G138" s="223" t="s">
        <v>176</v>
      </c>
      <c r="H138" s="224">
        <v>1</v>
      </c>
      <c r="I138" s="225"/>
      <c r="J138" s="226">
        <f>ROUND(I138*H138,2)</f>
        <v>0</v>
      </c>
      <c r="K138" s="227"/>
      <c r="L138" s="228"/>
      <c r="M138" s="229" t="s">
        <v>1</v>
      </c>
      <c r="N138" s="230" t="s">
        <v>43</v>
      </c>
      <c r="O138" s="92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3" t="s">
        <v>167</v>
      </c>
      <c r="AT138" s="233" t="s">
        <v>163</v>
      </c>
      <c r="AU138" s="233" t="s">
        <v>88</v>
      </c>
      <c r="AY138" s="18" t="s">
        <v>159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8" t="s">
        <v>86</v>
      </c>
      <c r="BK138" s="234">
        <f>ROUND(I138*H138,2)</f>
        <v>0</v>
      </c>
      <c r="BL138" s="18" t="s">
        <v>168</v>
      </c>
      <c r="BM138" s="233" t="s">
        <v>208</v>
      </c>
    </row>
    <row r="139" s="2" customFormat="1" ht="16.5" customHeight="1">
      <c r="A139" s="39"/>
      <c r="B139" s="40"/>
      <c r="C139" s="220" t="s">
        <v>209</v>
      </c>
      <c r="D139" s="220" t="s">
        <v>163</v>
      </c>
      <c r="E139" s="221" t="s">
        <v>210</v>
      </c>
      <c r="F139" s="222" t="s">
        <v>211</v>
      </c>
      <c r="G139" s="223" t="s">
        <v>176</v>
      </c>
      <c r="H139" s="224">
        <v>1</v>
      </c>
      <c r="I139" s="225"/>
      <c r="J139" s="226">
        <f>ROUND(I139*H139,2)</f>
        <v>0</v>
      </c>
      <c r="K139" s="227"/>
      <c r="L139" s="228"/>
      <c r="M139" s="229" t="s">
        <v>1</v>
      </c>
      <c r="N139" s="230" t="s">
        <v>43</v>
      </c>
      <c r="O139" s="92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3" t="s">
        <v>167</v>
      </c>
      <c r="AT139" s="233" t="s">
        <v>163</v>
      </c>
      <c r="AU139" s="233" t="s">
        <v>88</v>
      </c>
      <c r="AY139" s="18" t="s">
        <v>159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8" t="s">
        <v>86</v>
      </c>
      <c r="BK139" s="234">
        <f>ROUND(I139*H139,2)</f>
        <v>0</v>
      </c>
      <c r="BL139" s="18" t="s">
        <v>168</v>
      </c>
      <c r="BM139" s="233" t="s">
        <v>212</v>
      </c>
    </row>
    <row r="140" s="2" customFormat="1" ht="16.5" customHeight="1">
      <c r="A140" s="39"/>
      <c r="B140" s="40"/>
      <c r="C140" s="220" t="s">
        <v>213</v>
      </c>
      <c r="D140" s="220" t="s">
        <v>163</v>
      </c>
      <c r="E140" s="221" t="s">
        <v>214</v>
      </c>
      <c r="F140" s="222" t="s">
        <v>215</v>
      </c>
      <c r="G140" s="223" t="s">
        <v>176</v>
      </c>
      <c r="H140" s="224">
        <v>1</v>
      </c>
      <c r="I140" s="225"/>
      <c r="J140" s="226">
        <f>ROUND(I140*H140,2)</f>
        <v>0</v>
      </c>
      <c r="K140" s="227"/>
      <c r="L140" s="228"/>
      <c r="M140" s="229" t="s">
        <v>1</v>
      </c>
      <c r="N140" s="230" t="s">
        <v>43</v>
      </c>
      <c r="O140" s="92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3" t="s">
        <v>167</v>
      </c>
      <c r="AT140" s="233" t="s">
        <v>163</v>
      </c>
      <c r="AU140" s="233" t="s">
        <v>88</v>
      </c>
      <c r="AY140" s="18" t="s">
        <v>159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8" t="s">
        <v>86</v>
      </c>
      <c r="BK140" s="234">
        <f>ROUND(I140*H140,2)</f>
        <v>0</v>
      </c>
      <c r="BL140" s="18" t="s">
        <v>168</v>
      </c>
      <c r="BM140" s="233" t="s">
        <v>216</v>
      </c>
    </row>
    <row r="141" s="2" customFormat="1" ht="16.5" customHeight="1">
      <c r="A141" s="39"/>
      <c r="B141" s="40"/>
      <c r="C141" s="220" t="s">
        <v>217</v>
      </c>
      <c r="D141" s="220" t="s">
        <v>163</v>
      </c>
      <c r="E141" s="221" t="s">
        <v>218</v>
      </c>
      <c r="F141" s="222" t="s">
        <v>219</v>
      </c>
      <c r="G141" s="223" t="s">
        <v>166</v>
      </c>
      <c r="H141" s="224">
        <v>2</v>
      </c>
      <c r="I141" s="225"/>
      <c r="J141" s="226">
        <f>ROUND(I141*H141,2)</f>
        <v>0</v>
      </c>
      <c r="K141" s="227"/>
      <c r="L141" s="228"/>
      <c r="M141" s="229" t="s">
        <v>1</v>
      </c>
      <c r="N141" s="230" t="s">
        <v>43</v>
      </c>
      <c r="O141" s="92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3" t="s">
        <v>167</v>
      </c>
      <c r="AT141" s="233" t="s">
        <v>163</v>
      </c>
      <c r="AU141" s="233" t="s">
        <v>88</v>
      </c>
      <c r="AY141" s="18" t="s">
        <v>159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8" t="s">
        <v>86</v>
      </c>
      <c r="BK141" s="234">
        <f>ROUND(I141*H141,2)</f>
        <v>0</v>
      </c>
      <c r="BL141" s="18" t="s">
        <v>168</v>
      </c>
      <c r="BM141" s="233" t="s">
        <v>220</v>
      </c>
    </row>
    <row r="142" s="2" customFormat="1" ht="49.05" customHeight="1">
      <c r="A142" s="39"/>
      <c r="B142" s="40"/>
      <c r="C142" s="220" t="s">
        <v>8</v>
      </c>
      <c r="D142" s="220" t="s">
        <v>163</v>
      </c>
      <c r="E142" s="221" t="s">
        <v>221</v>
      </c>
      <c r="F142" s="222" t="s">
        <v>222</v>
      </c>
      <c r="G142" s="223" t="s">
        <v>176</v>
      </c>
      <c r="H142" s="224">
        <v>1</v>
      </c>
      <c r="I142" s="225"/>
      <c r="J142" s="226">
        <f>ROUND(I142*H142,2)</f>
        <v>0</v>
      </c>
      <c r="K142" s="227"/>
      <c r="L142" s="228"/>
      <c r="M142" s="229" t="s">
        <v>1</v>
      </c>
      <c r="N142" s="230" t="s">
        <v>43</v>
      </c>
      <c r="O142" s="92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3" t="s">
        <v>167</v>
      </c>
      <c r="AT142" s="233" t="s">
        <v>163</v>
      </c>
      <c r="AU142" s="233" t="s">
        <v>88</v>
      </c>
      <c r="AY142" s="18" t="s">
        <v>159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8" t="s">
        <v>86</v>
      </c>
      <c r="BK142" s="234">
        <f>ROUND(I142*H142,2)</f>
        <v>0</v>
      </c>
      <c r="BL142" s="18" t="s">
        <v>168</v>
      </c>
      <c r="BM142" s="233" t="s">
        <v>223</v>
      </c>
    </row>
    <row r="143" s="2" customFormat="1" ht="16.5" customHeight="1">
      <c r="A143" s="39"/>
      <c r="B143" s="40"/>
      <c r="C143" s="220" t="s">
        <v>224</v>
      </c>
      <c r="D143" s="220" t="s">
        <v>163</v>
      </c>
      <c r="E143" s="221" t="s">
        <v>225</v>
      </c>
      <c r="F143" s="222" t="s">
        <v>226</v>
      </c>
      <c r="G143" s="223" t="s">
        <v>166</v>
      </c>
      <c r="H143" s="224">
        <v>1</v>
      </c>
      <c r="I143" s="225"/>
      <c r="J143" s="226">
        <f>ROUND(I143*H143,2)</f>
        <v>0</v>
      </c>
      <c r="K143" s="227"/>
      <c r="L143" s="228"/>
      <c r="M143" s="229" t="s">
        <v>1</v>
      </c>
      <c r="N143" s="230" t="s">
        <v>43</v>
      </c>
      <c r="O143" s="92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3" t="s">
        <v>167</v>
      </c>
      <c r="AT143" s="233" t="s">
        <v>163</v>
      </c>
      <c r="AU143" s="233" t="s">
        <v>88</v>
      </c>
      <c r="AY143" s="18" t="s">
        <v>159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8" t="s">
        <v>86</v>
      </c>
      <c r="BK143" s="234">
        <f>ROUND(I143*H143,2)</f>
        <v>0</v>
      </c>
      <c r="BL143" s="18" t="s">
        <v>168</v>
      </c>
      <c r="BM143" s="233" t="s">
        <v>227</v>
      </c>
    </row>
    <row r="144" s="2" customFormat="1" ht="16.5" customHeight="1">
      <c r="A144" s="39"/>
      <c r="B144" s="40"/>
      <c r="C144" s="220" t="s">
        <v>228</v>
      </c>
      <c r="D144" s="220" t="s">
        <v>163</v>
      </c>
      <c r="E144" s="221" t="s">
        <v>229</v>
      </c>
      <c r="F144" s="222" t="s">
        <v>230</v>
      </c>
      <c r="G144" s="223" t="s">
        <v>166</v>
      </c>
      <c r="H144" s="224">
        <v>1</v>
      </c>
      <c r="I144" s="225"/>
      <c r="J144" s="226">
        <f>ROUND(I144*H144,2)</f>
        <v>0</v>
      </c>
      <c r="K144" s="227"/>
      <c r="L144" s="228"/>
      <c r="M144" s="229" t="s">
        <v>1</v>
      </c>
      <c r="N144" s="230" t="s">
        <v>43</v>
      </c>
      <c r="O144" s="92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3" t="s">
        <v>167</v>
      </c>
      <c r="AT144" s="233" t="s">
        <v>163</v>
      </c>
      <c r="AU144" s="233" t="s">
        <v>88</v>
      </c>
      <c r="AY144" s="18" t="s">
        <v>159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8" t="s">
        <v>86</v>
      </c>
      <c r="BK144" s="234">
        <f>ROUND(I144*H144,2)</f>
        <v>0</v>
      </c>
      <c r="BL144" s="18" t="s">
        <v>168</v>
      </c>
      <c r="BM144" s="233" t="s">
        <v>231</v>
      </c>
    </row>
    <row r="145" s="12" customFormat="1" ht="22.8" customHeight="1">
      <c r="A145" s="12"/>
      <c r="B145" s="204"/>
      <c r="C145" s="205"/>
      <c r="D145" s="206" t="s">
        <v>77</v>
      </c>
      <c r="E145" s="218" t="s">
        <v>232</v>
      </c>
      <c r="F145" s="218" t="s">
        <v>233</v>
      </c>
      <c r="G145" s="205"/>
      <c r="H145" s="205"/>
      <c r="I145" s="208"/>
      <c r="J145" s="219">
        <f>BK145</f>
        <v>0</v>
      </c>
      <c r="K145" s="205"/>
      <c r="L145" s="210"/>
      <c r="M145" s="211"/>
      <c r="N145" s="212"/>
      <c r="O145" s="212"/>
      <c r="P145" s="213">
        <f>SUM(P146:P148)</f>
        <v>0</v>
      </c>
      <c r="Q145" s="212"/>
      <c r="R145" s="213">
        <f>SUM(R146:R148)</f>
        <v>0</v>
      </c>
      <c r="S145" s="212"/>
      <c r="T145" s="214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5" t="s">
        <v>162</v>
      </c>
      <c r="AT145" s="216" t="s">
        <v>77</v>
      </c>
      <c r="AU145" s="216" t="s">
        <v>86</v>
      </c>
      <c r="AY145" s="215" t="s">
        <v>159</v>
      </c>
      <c r="BK145" s="217">
        <f>SUM(BK146:BK148)</f>
        <v>0</v>
      </c>
    </row>
    <row r="146" s="2" customFormat="1" ht="16.5" customHeight="1">
      <c r="A146" s="39"/>
      <c r="B146" s="40"/>
      <c r="C146" s="220" t="s">
        <v>234</v>
      </c>
      <c r="D146" s="220" t="s">
        <v>163</v>
      </c>
      <c r="E146" s="221" t="s">
        <v>235</v>
      </c>
      <c r="F146" s="222" t="s">
        <v>236</v>
      </c>
      <c r="G146" s="223" t="s">
        <v>166</v>
      </c>
      <c r="H146" s="224">
        <v>1</v>
      </c>
      <c r="I146" s="225"/>
      <c r="J146" s="226">
        <f>ROUND(I146*H146,2)</f>
        <v>0</v>
      </c>
      <c r="K146" s="227"/>
      <c r="L146" s="228"/>
      <c r="M146" s="229" t="s">
        <v>1</v>
      </c>
      <c r="N146" s="230" t="s">
        <v>43</v>
      </c>
      <c r="O146" s="92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3" t="s">
        <v>167</v>
      </c>
      <c r="AT146" s="233" t="s">
        <v>163</v>
      </c>
      <c r="AU146" s="233" t="s">
        <v>88</v>
      </c>
      <c r="AY146" s="18" t="s">
        <v>159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8" t="s">
        <v>86</v>
      </c>
      <c r="BK146" s="234">
        <f>ROUND(I146*H146,2)</f>
        <v>0</v>
      </c>
      <c r="BL146" s="18" t="s">
        <v>168</v>
      </c>
      <c r="BM146" s="233" t="s">
        <v>237</v>
      </c>
    </row>
    <row r="147" s="2" customFormat="1" ht="33" customHeight="1">
      <c r="A147" s="39"/>
      <c r="B147" s="40"/>
      <c r="C147" s="220" t="s">
        <v>238</v>
      </c>
      <c r="D147" s="220" t="s">
        <v>163</v>
      </c>
      <c r="E147" s="221" t="s">
        <v>239</v>
      </c>
      <c r="F147" s="222" t="s">
        <v>240</v>
      </c>
      <c r="G147" s="223" t="s">
        <v>176</v>
      </c>
      <c r="H147" s="224">
        <v>1</v>
      </c>
      <c r="I147" s="225"/>
      <c r="J147" s="226">
        <f>ROUND(I147*H147,2)</f>
        <v>0</v>
      </c>
      <c r="K147" s="227"/>
      <c r="L147" s="228"/>
      <c r="M147" s="229" t="s">
        <v>1</v>
      </c>
      <c r="N147" s="230" t="s">
        <v>43</v>
      </c>
      <c r="O147" s="92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3" t="s">
        <v>167</v>
      </c>
      <c r="AT147" s="233" t="s">
        <v>163</v>
      </c>
      <c r="AU147" s="233" t="s">
        <v>88</v>
      </c>
      <c r="AY147" s="18" t="s">
        <v>159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8" t="s">
        <v>86</v>
      </c>
      <c r="BK147" s="234">
        <f>ROUND(I147*H147,2)</f>
        <v>0</v>
      </c>
      <c r="BL147" s="18" t="s">
        <v>168</v>
      </c>
      <c r="BM147" s="233" t="s">
        <v>241</v>
      </c>
    </row>
    <row r="148" s="2" customFormat="1" ht="21.75" customHeight="1">
      <c r="A148" s="39"/>
      <c r="B148" s="40"/>
      <c r="C148" s="220" t="s">
        <v>242</v>
      </c>
      <c r="D148" s="220" t="s">
        <v>163</v>
      </c>
      <c r="E148" s="221" t="s">
        <v>243</v>
      </c>
      <c r="F148" s="222" t="s">
        <v>244</v>
      </c>
      <c r="G148" s="223" t="s">
        <v>176</v>
      </c>
      <c r="H148" s="224">
        <v>1</v>
      </c>
      <c r="I148" s="225"/>
      <c r="J148" s="226">
        <f>ROUND(I148*H148,2)</f>
        <v>0</v>
      </c>
      <c r="K148" s="227"/>
      <c r="L148" s="228"/>
      <c r="M148" s="229" t="s">
        <v>1</v>
      </c>
      <c r="N148" s="230" t="s">
        <v>43</v>
      </c>
      <c r="O148" s="92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3" t="s">
        <v>167</v>
      </c>
      <c r="AT148" s="233" t="s">
        <v>163</v>
      </c>
      <c r="AU148" s="233" t="s">
        <v>88</v>
      </c>
      <c r="AY148" s="18" t="s">
        <v>159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8" t="s">
        <v>86</v>
      </c>
      <c r="BK148" s="234">
        <f>ROUND(I148*H148,2)</f>
        <v>0</v>
      </c>
      <c r="BL148" s="18" t="s">
        <v>168</v>
      </c>
      <c r="BM148" s="233" t="s">
        <v>245</v>
      </c>
    </row>
    <row r="149" s="12" customFormat="1" ht="22.8" customHeight="1">
      <c r="A149" s="12"/>
      <c r="B149" s="204"/>
      <c r="C149" s="205"/>
      <c r="D149" s="206" t="s">
        <v>77</v>
      </c>
      <c r="E149" s="218" t="s">
        <v>246</v>
      </c>
      <c r="F149" s="218" t="s">
        <v>247</v>
      </c>
      <c r="G149" s="205"/>
      <c r="H149" s="205"/>
      <c r="I149" s="208"/>
      <c r="J149" s="219">
        <f>BK149</f>
        <v>0</v>
      </c>
      <c r="K149" s="205"/>
      <c r="L149" s="210"/>
      <c r="M149" s="211"/>
      <c r="N149" s="212"/>
      <c r="O149" s="212"/>
      <c r="P149" s="213">
        <f>SUM(P150:P153)</f>
        <v>0</v>
      </c>
      <c r="Q149" s="212"/>
      <c r="R149" s="213">
        <f>SUM(R150:R153)</f>
        <v>0</v>
      </c>
      <c r="S149" s="212"/>
      <c r="T149" s="214">
        <f>SUM(T150:T153)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5" t="s">
        <v>162</v>
      </c>
      <c r="AT149" s="216" t="s">
        <v>77</v>
      </c>
      <c r="AU149" s="216" t="s">
        <v>86</v>
      </c>
      <c r="AY149" s="215" t="s">
        <v>159</v>
      </c>
      <c r="BK149" s="217">
        <f>SUM(BK150:BK153)</f>
        <v>0</v>
      </c>
    </row>
    <row r="150" s="2" customFormat="1" ht="16.5" customHeight="1">
      <c r="A150" s="39"/>
      <c r="B150" s="40"/>
      <c r="C150" s="220" t="s">
        <v>7</v>
      </c>
      <c r="D150" s="220" t="s">
        <v>163</v>
      </c>
      <c r="E150" s="221" t="s">
        <v>248</v>
      </c>
      <c r="F150" s="222" t="s">
        <v>249</v>
      </c>
      <c r="G150" s="223" t="s">
        <v>176</v>
      </c>
      <c r="H150" s="224">
        <v>2</v>
      </c>
      <c r="I150" s="225"/>
      <c r="J150" s="226">
        <f>ROUND(I150*H150,2)</f>
        <v>0</v>
      </c>
      <c r="K150" s="227"/>
      <c r="L150" s="228"/>
      <c r="M150" s="229" t="s">
        <v>1</v>
      </c>
      <c r="N150" s="230" t="s">
        <v>43</v>
      </c>
      <c r="O150" s="92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3" t="s">
        <v>167</v>
      </c>
      <c r="AT150" s="233" t="s">
        <v>163</v>
      </c>
      <c r="AU150" s="233" t="s">
        <v>88</v>
      </c>
      <c r="AY150" s="18" t="s">
        <v>159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8" t="s">
        <v>86</v>
      </c>
      <c r="BK150" s="234">
        <f>ROUND(I150*H150,2)</f>
        <v>0</v>
      </c>
      <c r="BL150" s="18" t="s">
        <v>168</v>
      </c>
      <c r="BM150" s="233" t="s">
        <v>250</v>
      </c>
    </row>
    <row r="151" s="2" customFormat="1" ht="24.15" customHeight="1">
      <c r="A151" s="39"/>
      <c r="B151" s="40"/>
      <c r="C151" s="220" t="s">
        <v>251</v>
      </c>
      <c r="D151" s="220" t="s">
        <v>163</v>
      </c>
      <c r="E151" s="221" t="s">
        <v>252</v>
      </c>
      <c r="F151" s="222" t="s">
        <v>253</v>
      </c>
      <c r="G151" s="223" t="s">
        <v>176</v>
      </c>
      <c r="H151" s="224">
        <v>1</v>
      </c>
      <c r="I151" s="225"/>
      <c r="J151" s="226">
        <f>ROUND(I151*H151,2)</f>
        <v>0</v>
      </c>
      <c r="K151" s="227"/>
      <c r="L151" s="228"/>
      <c r="M151" s="229" t="s">
        <v>1</v>
      </c>
      <c r="N151" s="230" t="s">
        <v>43</v>
      </c>
      <c r="O151" s="92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3" t="s">
        <v>167</v>
      </c>
      <c r="AT151" s="233" t="s">
        <v>163</v>
      </c>
      <c r="AU151" s="233" t="s">
        <v>88</v>
      </c>
      <c r="AY151" s="18" t="s">
        <v>159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8" t="s">
        <v>86</v>
      </c>
      <c r="BK151" s="234">
        <f>ROUND(I151*H151,2)</f>
        <v>0</v>
      </c>
      <c r="BL151" s="18" t="s">
        <v>168</v>
      </c>
      <c r="BM151" s="233" t="s">
        <v>254</v>
      </c>
    </row>
    <row r="152" s="2" customFormat="1" ht="24.15" customHeight="1">
      <c r="A152" s="39"/>
      <c r="B152" s="40"/>
      <c r="C152" s="220" t="s">
        <v>255</v>
      </c>
      <c r="D152" s="220" t="s">
        <v>163</v>
      </c>
      <c r="E152" s="221" t="s">
        <v>256</v>
      </c>
      <c r="F152" s="222" t="s">
        <v>257</v>
      </c>
      <c r="G152" s="223" t="s">
        <v>176</v>
      </c>
      <c r="H152" s="224">
        <v>1</v>
      </c>
      <c r="I152" s="225"/>
      <c r="J152" s="226">
        <f>ROUND(I152*H152,2)</f>
        <v>0</v>
      </c>
      <c r="K152" s="227"/>
      <c r="L152" s="228"/>
      <c r="M152" s="229" t="s">
        <v>1</v>
      </c>
      <c r="N152" s="230" t="s">
        <v>43</v>
      </c>
      <c r="O152" s="92"/>
      <c r="P152" s="231">
        <f>O152*H152</f>
        <v>0</v>
      </c>
      <c r="Q152" s="231">
        <v>0</v>
      </c>
      <c r="R152" s="231">
        <f>Q152*H152</f>
        <v>0</v>
      </c>
      <c r="S152" s="231">
        <v>0</v>
      </c>
      <c r="T152" s="232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3" t="s">
        <v>167</v>
      </c>
      <c r="AT152" s="233" t="s">
        <v>163</v>
      </c>
      <c r="AU152" s="233" t="s">
        <v>88</v>
      </c>
      <c r="AY152" s="18" t="s">
        <v>159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8" t="s">
        <v>86</v>
      </c>
      <c r="BK152" s="234">
        <f>ROUND(I152*H152,2)</f>
        <v>0</v>
      </c>
      <c r="BL152" s="18" t="s">
        <v>168</v>
      </c>
      <c r="BM152" s="233" t="s">
        <v>258</v>
      </c>
    </row>
    <row r="153" s="2" customFormat="1" ht="16.5" customHeight="1">
      <c r="A153" s="39"/>
      <c r="B153" s="40"/>
      <c r="C153" s="220" t="s">
        <v>259</v>
      </c>
      <c r="D153" s="220" t="s">
        <v>163</v>
      </c>
      <c r="E153" s="221" t="s">
        <v>260</v>
      </c>
      <c r="F153" s="222" t="s">
        <v>261</v>
      </c>
      <c r="G153" s="223" t="s">
        <v>166</v>
      </c>
      <c r="H153" s="224">
        <v>2</v>
      </c>
      <c r="I153" s="225"/>
      <c r="J153" s="226">
        <f>ROUND(I153*H153,2)</f>
        <v>0</v>
      </c>
      <c r="K153" s="227"/>
      <c r="L153" s="228"/>
      <c r="M153" s="229" t="s">
        <v>1</v>
      </c>
      <c r="N153" s="230" t="s">
        <v>43</v>
      </c>
      <c r="O153" s="92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3" t="s">
        <v>167</v>
      </c>
      <c r="AT153" s="233" t="s">
        <v>163</v>
      </c>
      <c r="AU153" s="233" t="s">
        <v>88</v>
      </c>
      <c r="AY153" s="18" t="s">
        <v>159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8" t="s">
        <v>86</v>
      </c>
      <c r="BK153" s="234">
        <f>ROUND(I153*H153,2)</f>
        <v>0</v>
      </c>
      <c r="BL153" s="18" t="s">
        <v>168</v>
      </c>
      <c r="BM153" s="233" t="s">
        <v>262</v>
      </c>
    </row>
    <row r="154" s="12" customFormat="1" ht="22.8" customHeight="1">
      <c r="A154" s="12"/>
      <c r="B154" s="204"/>
      <c r="C154" s="205"/>
      <c r="D154" s="206" t="s">
        <v>77</v>
      </c>
      <c r="E154" s="218" t="s">
        <v>263</v>
      </c>
      <c r="F154" s="218" t="s">
        <v>264</v>
      </c>
      <c r="G154" s="205"/>
      <c r="H154" s="205"/>
      <c r="I154" s="208"/>
      <c r="J154" s="219">
        <f>BK154</f>
        <v>0</v>
      </c>
      <c r="K154" s="205"/>
      <c r="L154" s="210"/>
      <c r="M154" s="211"/>
      <c r="N154" s="212"/>
      <c r="O154" s="212"/>
      <c r="P154" s="213">
        <f>SUM(P155:P156)</f>
        <v>0</v>
      </c>
      <c r="Q154" s="212"/>
      <c r="R154" s="213">
        <f>SUM(R155:R156)</f>
        <v>0</v>
      </c>
      <c r="S154" s="212"/>
      <c r="T154" s="214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5" t="s">
        <v>162</v>
      </c>
      <c r="AT154" s="216" t="s">
        <v>77</v>
      </c>
      <c r="AU154" s="216" t="s">
        <v>86</v>
      </c>
      <c r="AY154" s="215" t="s">
        <v>159</v>
      </c>
      <c r="BK154" s="217">
        <f>SUM(BK155:BK156)</f>
        <v>0</v>
      </c>
    </row>
    <row r="155" s="2" customFormat="1" ht="16.5" customHeight="1">
      <c r="A155" s="39"/>
      <c r="B155" s="40"/>
      <c r="C155" s="220" t="s">
        <v>265</v>
      </c>
      <c r="D155" s="220" t="s">
        <v>163</v>
      </c>
      <c r="E155" s="221" t="s">
        <v>266</v>
      </c>
      <c r="F155" s="222" t="s">
        <v>267</v>
      </c>
      <c r="G155" s="223" t="s">
        <v>176</v>
      </c>
      <c r="H155" s="224">
        <v>1</v>
      </c>
      <c r="I155" s="225"/>
      <c r="J155" s="226">
        <f>ROUND(I155*H155,2)</f>
        <v>0</v>
      </c>
      <c r="K155" s="227"/>
      <c r="L155" s="228"/>
      <c r="M155" s="229" t="s">
        <v>1</v>
      </c>
      <c r="N155" s="230" t="s">
        <v>43</v>
      </c>
      <c r="O155" s="92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3" t="s">
        <v>167</v>
      </c>
      <c r="AT155" s="233" t="s">
        <v>163</v>
      </c>
      <c r="AU155" s="233" t="s">
        <v>88</v>
      </c>
      <c r="AY155" s="18" t="s">
        <v>159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8" t="s">
        <v>86</v>
      </c>
      <c r="BK155" s="234">
        <f>ROUND(I155*H155,2)</f>
        <v>0</v>
      </c>
      <c r="BL155" s="18" t="s">
        <v>168</v>
      </c>
      <c r="BM155" s="233" t="s">
        <v>268</v>
      </c>
    </row>
    <row r="156" s="2" customFormat="1" ht="16.5" customHeight="1">
      <c r="A156" s="39"/>
      <c r="B156" s="40"/>
      <c r="C156" s="220" t="s">
        <v>269</v>
      </c>
      <c r="D156" s="220" t="s">
        <v>163</v>
      </c>
      <c r="E156" s="221" t="s">
        <v>270</v>
      </c>
      <c r="F156" s="222" t="s">
        <v>271</v>
      </c>
      <c r="G156" s="223" t="s">
        <v>176</v>
      </c>
      <c r="H156" s="224">
        <v>1</v>
      </c>
      <c r="I156" s="225"/>
      <c r="J156" s="226">
        <f>ROUND(I156*H156,2)</f>
        <v>0</v>
      </c>
      <c r="K156" s="227"/>
      <c r="L156" s="228"/>
      <c r="M156" s="229" t="s">
        <v>1</v>
      </c>
      <c r="N156" s="230" t="s">
        <v>43</v>
      </c>
      <c r="O156" s="92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3" t="s">
        <v>167</v>
      </c>
      <c r="AT156" s="233" t="s">
        <v>163</v>
      </c>
      <c r="AU156" s="233" t="s">
        <v>88</v>
      </c>
      <c r="AY156" s="18" t="s">
        <v>159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8" t="s">
        <v>86</v>
      </c>
      <c r="BK156" s="234">
        <f>ROUND(I156*H156,2)</f>
        <v>0</v>
      </c>
      <c r="BL156" s="18" t="s">
        <v>168</v>
      </c>
      <c r="BM156" s="233" t="s">
        <v>272</v>
      </c>
    </row>
    <row r="157" s="12" customFormat="1" ht="22.8" customHeight="1">
      <c r="A157" s="12"/>
      <c r="B157" s="204"/>
      <c r="C157" s="205"/>
      <c r="D157" s="206" t="s">
        <v>77</v>
      </c>
      <c r="E157" s="218" t="s">
        <v>273</v>
      </c>
      <c r="F157" s="218" t="s">
        <v>274</v>
      </c>
      <c r="G157" s="205"/>
      <c r="H157" s="205"/>
      <c r="I157" s="208"/>
      <c r="J157" s="219">
        <f>BK157</f>
        <v>0</v>
      </c>
      <c r="K157" s="205"/>
      <c r="L157" s="210"/>
      <c r="M157" s="211"/>
      <c r="N157" s="212"/>
      <c r="O157" s="212"/>
      <c r="P157" s="213">
        <f>SUM(P158:P168)</f>
        <v>0</v>
      </c>
      <c r="Q157" s="212"/>
      <c r="R157" s="213">
        <f>SUM(R158:R168)</f>
        <v>0</v>
      </c>
      <c r="S157" s="212"/>
      <c r="T157" s="214">
        <f>SUM(T158:T168)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5" t="s">
        <v>162</v>
      </c>
      <c r="AT157" s="216" t="s">
        <v>77</v>
      </c>
      <c r="AU157" s="216" t="s">
        <v>86</v>
      </c>
      <c r="AY157" s="215" t="s">
        <v>159</v>
      </c>
      <c r="BK157" s="217">
        <f>SUM(BK158:BK168)</f>
        <v>0</v>
      </c>
    </row>
    <row r="158" s="2" customFormat="1" ht="16.5" customHeight="1">
      <c r="A158" s="39"/>
      <c r="B158" s="40"/>
      <c r="C158" s="220" t="s">
        <v>275</v>
      </c>
      <c r="D158" s="220" t="s">
        <v>163</v>
      </c>
      <c r="E158" s="221" t="s">
        <v>276</v>
      </c>
      <c r="F158" s="222" t="s">
        <v>277</v>
      </c>
      <c r="G158" s="223" t="s">
        <v>176</v>
      </c>
      <c r="H158" s="224">
        <v>3</v>
      </c>
      <c r="I158" s="225"/>
      <c r="J158" s="226">
        <f>ROUND(I158*H158,2)</f>
        <v>0</v>
      </c>
      <c r="K158" s="227"/>
      <c r="L158" s="228"/>
      <c r="M158" s="229" t="s">
        <v>1</v>
      </c>
      <c r="N158" s="230" t="s">
        <v>43</v>
      </c>
      <c r="O158" s="92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3" t="s">
        <v>167</v>
      </c>
      <c r="AT158" s="233" t="s">
        <v>163</v>
      </c>
      <c r="AU158" s="233" t="s">
        <v>88</v>
      </c>
      <c r="AY158" s="18" t="s">
        <v>159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8" t="s">
        <v>86</v>
      </c>
      <c r="BK158" s="234">
        <f>ROUND(I158*H158,2)</f>
        <v>0</v>
      </c>
      <c r="BL158" s="18" t="s">
        <v>168</v>
      </c>
      <c r="BM158" s="233" t="s">
        <v>278</v>
      </c>
    </row>
    <row r="159" s="2" customFormat="1" ht="16.5" customHeight="1">
      <c r="A159" s="39"/>
      <c r="B159" s="40"/>
      <c r="C159" s="220" t="s">
        <v>279</v>
      </c>
      <c r="D159" s="220" t="s">
        <v>163</v>
      </c>
      <c r="E159" s="221" t="s">
        <v>280</v>
      </c>
      <c r="F159" s="222" t="s">
        <v>281</v>
      </c>
      <c r="G159" s="223" t="s">
        <v>166</v>
      </c>
      <c r="H159" s="224">
        <v>5</v>
      </c>
      <c r="I159" s="225"/>
      <c r="J159" s="226">
        <f>ROUND(I159*H159,2)</f>
        <v>0</v>
      </c>
      <c r="K159" s="227"/>
      <c r="L159" s="228"/>
      <c r="M159" s="229" t="s">
        <v>1</v>
      </c>
      <c r="N159" s="230" t="s">
        <v>43</v>
      </c>
      <c r="O159" s="92"/>
      <c r="P159" s="231">
        <f>O159*H159</f>
        <v>0</v>
      </c>
      <c r="Q159" s="231">
        <v>0</v>
      </c>
      <c r="R159" s="231">
        <f>Q159*H159</f>
        <v>0</v>
      </c>
      <c r="S159" s="231">
        <v>0</v>
      </c>
      <c r="T159" s="232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3" t="s">
        <v>167</v>
      </c>
      <c r="AT159" s="233" t="s">
        <v>163</v>
      </c>
      <c r="AU159" s="233" t="s">
        <v>88</v>
      </c>
      <c r="AY159" s="18" t="s">
        <v>159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8" t="s">
        <v>86</v>
      </c>
      <c r="BK159" s="234">
        <f>ROUND(I159*H159,2)</f>
        <v>0</v>
      </c>
      <c r="BL159" s="18" t="s">
        <v>168</v>
      </c>
      <c r="BM159" s="233" t="s">
        <v>282</v>
      </c>
    </row>
    <row r="160" s="2" customFormat="1" ht="16.5" customHeight="1">
      <c r="A160" s="39"/>
      <c r="B160" s="40"/>
      <c r="C160" s="220" t="s">
        <v>283</v>
      </c>
      <c r="D160" s="220" t="s">
        <v>163</v>
      </c>
      <c r="E160" s="221" t="s">
        <v>284</v>
      </c>
      <c r="F160" s="222" t="s">
        <v>285</v>
      </c>
      <c r="G160" s="223" t="s">
        <v>166</v>
      </c>
      <c r="H160" s="224">
        <v>1</v>
      </c>
      <c r="I160" s="225"/>
      <c r="J160" s="226">
        <f>ROUND(I160*H160,2)</f>
        <v>0</v>
      </c>
      <c r="K160" s="227"/>
      <c r="L160" s="228"/>
      <c r="M160" s="229" t="s">
        <v>1</v>
      </c>
      <c r="N160" s="230" t="s">
        <v>43</v>
      </c>
      <c r="O160" s="92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3" t="s">
        <v>167</v>
      </c>
      <c r="AT160" s="233" t="s">
        <v>163</v>
      </c>
      <c r="AU160" s="233" t="s">
        <v>88</v>
      </c>
      <c r="AY160" s="18" t="s">
        <v>159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8" t="s">
        <v>86</v>
      </c>
      <c r="BK160" s="234">
        <f>ROUND(I160*H160,2)</f>
        <v>0</v>
      </c>
      <c r="BL160" s="18" t="s">
        <v>168</v>
      </c>
      <c r="BM160" s="233" t="s">
        <v>286</v>
      </c>
    </row>
    <row r="161" s="2" customFormat="1" ht="16.5" customHeight="1">
      <c r="A161" s="39"/>
      <c r="B161" s="40"/>
      <c r="C161" s="220" t="s">
        <v>287</v>
      </c>
      <c r="D161" s="220" t="s">
        <v>163</v>
      </c>
      <c r="E161" s="221" t="s">
        <v>288</v>
      </c>
      <c r="F161" s="222" t="s">
        <v>289</v>
      </c>
      <c r="G161" s="223" t="s">
        <v>166</v>
      </c>
      <c r="H161" s="224">
        <v>1</v>
      </c>
      <c r="I161" s="225"/>
      <c r="J161" s="226">
        <f>ROUND(I161*H161,2)</f>
        <v>0</v>
      </c>
      <c r="K161" s="227"/>
      <c r="L161" s="228"/>
      <c r="M161" s="229" t="s">
        <v>1</v>
      </c>
      <c r="N161" s="230" t="s">
        <v>43</v>
      </c>
      <c r="O161" s="92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3" t="s">
        <v>167</v>
      </c>
      <c r="AT161" s="233" t="s">
        <v>163</v>
      </c>
      <c r="AU161" s="233" t="s">
        <v>88</v>
      </c>
      <c r="AY161" s="18" t="s">
        <v>159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8" t="s">
        <v>86</v>
      </c>
      <c r="BK161" s="234">
        <f>ROUND(I161*H161,2)</f>
        <v>0</v>
      </c>
      <c r="BL161" s="18" t="s">
        <v>168</v>
      </c>
      <c r="BM161" s="233" t="s">
        <v>290</v>
      </c>
    </row>
    <row r="162" s="2" customFormat="1" ht="21.75" customHeight="1">
      <c r="A162" s="39"/>
      <c r="B162" s="40"/>
      <c r="C162" s="220" t="s">
        <v>291</v>
      </c>
      <c r="D162" s="220" t="s">
        <v>163</v>
      </c>
      <c r="E162" s="221" t="s">
        <v>292</v>
      </c>
      <c r="F162" s="222" t="s">
        <v>293</v>
      </c>
      <c r="G162" s="223" t="s">
        <v>176</v>
      </c>
      <c r="H162" s="224">
        <v>3</v>
      </c>
      <c r="I162" s="225"/>
      <c r="J162" s="226">
        <f>ROUND(I162*H162,2)</f>
        <v>0</v>
      </c>
      <c r="K162" s="227"/>
      <c r="L162" s="228"/>
      <c r="M162" s="229" t="s">
        <v>1</v>
      </c>
      <c r="N162" s="230" t="s">
        <v>43</v>
      </c>
      <c r="O162" s="92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3" t="s">
        <v>167</v>
      </c>
      <c r="AT162" s="233" t="s">
        <v>163</v>
      </c>
      <c r="AU162" s="233" t="s">
        <v>88</v>
      </c>
      <c r="AY162" s="18" t="s">
        <v>159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8" t="s">
        <v>86</v>
      </c>
      <c r="BK162" s="234">
        <f>ROUND(I162*H162,2)</f>
        <v>0</v>
      </c>
      <c r="BL162" s="18" t="s">
        <v>168</v>
      </c>
      <c r="BM162" s="233" t="s">
        <v>294</v>
      </c>
    </row>
    <row r="163" s="2" customFormat="1" ht="16.5" customHeight="1">
      <c r="A163" s="39"/>
      <c r="B163" s="40"/>
      <c r="C163" s="220" t="s">
        <v>295</v>
      </c>
      <c r="D163" s="220" t="s">
        <v>163</v>
      </c>
      <c r="E163" s="221" t="s">
        <v>296</v>
      </c>
      <c r="F163" s="222" t="s">
        <v>297</v>
      </c>
      <c r="G163" s="223" t="s">
        <v>166</v>
      </c>
      <c r="H163" s="224">
        <v>2</v>
      </c>
      <c r="I163" s="225"/>
      <c r="J163" s="226">
        <f>ROUND(I163*H163,2)</f>
        <v>0</v>
      </c>
      <c r="K163" s="227"/>
      <c r="L163" s="228"/>
      <c r="M163" s="229" t="s">
        <v>1</v>
      </c>
      <c r="N163" s="230" t="s">
        <v>43</v>
      </c>
      <c r="O163" s="92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3" t="s">
        <v>167</v>
      </c>
      <c r="AT163" s="233" t="s">
        <v>163</v>
      </c>
      <c r="AU163" s="233" t="s">
        <v>88</v>
      </c>
      <c r="AY163" s="18" t="s">
        <v>159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8" t="s">
        <v>86</v>
      </c>
      <c r="BK163" s="234">
        <f>ROUND(I163*H163,2)</f>
        <v>0</v>
      </c>
      <c r="BL163" s="18" t="s">
        <v>168</v>
      </c>
      <c r="BM163" s="233" t="s">
        <v>298</v>
      </c>
    </row>
    <row r="164" s="2" customFormat="1" ht="16.5" customHeight="1">
      <c r="A164" s="39"/>
      <c r="B164" s="40"/>
      <c r="C164" s="220" t="s">
        <v>299</v>
      </c>
      <c r="D164" s="220" t="s">
        <v>163</v>
      </c>
      <c r="E164" s="221" t="s">
        <v>300</v>
      </c>
      <c r="F164" s="222" t="s">
        <v>301</v>
      </c>
      <c r="G164" s="223" t="s">
        <v>176</v>
      </c>
      <c r="H164" s="224">
        <v>0</v>
      </c>
      <c r="I164" s="225"/>
      <c r="J164" s="226">
        <f>ROUND(I164*H164,2)</f>
        <v>0</v>
      </c>
      <c r="K164" s="227"/>
      <c r="L164" s="228"/>
      <c r="M164" s="229" t="s">
        <v>1</v>
      </c>
      <c r="N164" s="230" t="s">
        <v>43</v>
      </c>
      <c r="O164" s="92"/>
      <c r="P164" s="231">
        <f>O164*H164</f>
        <v>0</v>
      </c>
      <c r="Q164" s="231">
        <v>0</v>
      </c>
      <c r="R164" s="231">
        <f>Q164*H164</f>
        <v>0</v>
      </c>
      <c r="S164" s="231">
        <v>0</v>
      </c>
      <c r="T164" s="232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3" t="s">
        <v>167</v>
      </c>
      <c r="AT164" s="233" t="s">
        <v>163</v>
      </c>
      <c r="AU164" s="233" t="s">
        <v>88</v>
      </c>
      <c r="AY164" s="18" t="s">
        <v>159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8" t="s">
        <v>86</v>
      </c>
      <c r="BK164" s="234">
        <f>ROUND(I164*H164,2)</f>
        <v>0</v>
      </c>
      <c r="BL164" s="18" t="s">
        <v>168</v>
      </c>
      <c r="BM164" s="233" t="s">
        <v>302</v>
      </c>
    </row>
    <row r="165" s="2" customFormat="1" ht="16.5" customHeight="1">
      <c r="A165" s="39"/>
      <c r="B165" s="40"/>
      <c r="C165" s="220" t="s">
        <v>303</v>
      </c>
      <c r="D165" s="220" t="s">
        <v>163</v>
      </c>
      <c r="E165" s="221" t="s">
        <v>304</v>
      </c>
      <c r="F165" s="222" t="s">
        <v>305</v>
      </c>
      <c r="G165" s="223" t="s">
        <v>166</v>
      </c>
      <c r="H165" s="224">
        <v>1</v>
      </c>
      <c r="I165" s="225"/>
      <c r="J165" s="226">
        <f>ROUND(I165*H165,2)</f>
        <v>0</v>
      </c>
      <c r="K165" s="227"/>
      <c r="L165" s="228"/>
      <c r="M165" s="229" t="s">
        <v>1</v>
      </c>
      <c r="N165" s="230" t="s">
        <v>43</v>
      </c>
      <c r="O165" s="92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3" t="s">
        <v>167</v>
      </c>
      <c r="AT165" s="233" t="s">
        <v>163</v>
      </c>
      <c r="AU165" s="233" t="s">
        <v>88</v>
      </c>
      <c r="AY165" s="18" t="s">
        <v>159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8" t="s">
        <v>86</v>
      </c>
      <c r="BK165" s="234">
        <f>ROUND(I165*H165,2)</f>
        <v>0</v>
      </c>
      <c r="BL165" s="18" t="s">
        <v>168</v>
      </c>
      <c r="BM165" s="233" t="s">
        <v>306</v>
      </c>
    </row>
    <row r="166" s="2" customFormat="1" ht="16.5" customHeight="1">
      <c r="A166" s="39"/>
      <c r="B166" s="40"/>
      <c r="C166" s="220" t="s">
        <v>307</v>
      </c>
      <c r="D166" s="220" t="s">
        <v>163</v>
      </c>
      <c r="E166" s="221" t="s">
        <v>308</v>
      </c>
      <c r="F166" s="222" t="s">
        <v>309</v>
      </c>
      <c r="G166" s="223" t="s">
        <v>166</v>
      </c>
      <c r="H166" s="224">
        <v>1</v>
      </c>
      <c r="I166" s="225"/>
      <c r="J166" s="226">
        <f>ROUND(I166*H166,2)</f>
        <v>0</v>
      </c>
      <c r="K166" s="227"/>
      <c r="L166" s="228"/>
      <c r="M166" s="229" t="s">
        <v>1</v>
      </c>
      <c r="N166" s="230" t="s">
        <v>43</v>
      </c>
      <c r="O166" s="92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2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3" t="s">
        <v>167</v>
      </c>
      <c r="AT166" s="233" t="s">
        <v>163</v>
      </c>
      <c r="AU166" s="233" t="s">
        <v>88</v>
      </c>
      <c r="AY166" s="18" t="s">
        <v>159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8" t="s">
        <v>86</v>
      </c>
      <c r="BK166" s="234">
        <f>ROUND(I166*H166,2)</f>
        <v>0</v>
      </c>
      <c r="BL166" s="18" t="s">
        <v>168</v>
      </c>
      <c r="BM166" s="233" t="s">
        <v>310</v>
      </c>
    </row>
    <row r="167" s="2" customFormat="1" ht="16.5" customHeight="1">
      <c r="A167" s="39"/>
      <c r="B167" s="40"/>
      <c r="C167" s="220" t="s">
        <v>311</v>
      </c>
      <c r="D167" s="220" t="s">
        <v>163</v>
      </c>
      <c r="E167" s="221" t="s">
        <v>312</v>
      </c>
      <c r="F167" s="222" t="s">
        <v>313</v>
      </c>
      <c r="G167" s="223" t="s">
        <v>176</v>
      </c>
      <c r="H167" s="224">
        <v>1</v>
      </c>
      <c r="I167" s="225"/>
      <c r="J167" s="226">
        <f>ROUND(I167*H167,2)</f>
        <v>0</v>
      </c>
      <c r="K167" s="227"/>
      <c r="L167" s="228"/>
      <c r="M167" s="229" t="s">
        <v>1</v>
      </c>
      <c r="N167" s="230" t="s">
        <v>43</v>
      </c>
      <c r="O167" s="92"/>
      <c r="P167" s="231">
        <f>O167*H167</f>
        <v>0</v>
      </c>
      <c r="Q167" s="231">
        <v>0</v>
      </c>
      <c r="R167" s="231">
        <f>Q167*H167</f>
        <v>0</v>
      </c>
      <c r="S167" s="231">
        <v>0</v>
      </c>
      <c r="T167" s="232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3" t="s">
        <v>167</v>
      </c>
      <c r="AT167" s="233" t="s">
        <v>163</v>
      </c>
      <c r="AU167" s="233" t="s">
        <v>88</v>
      </c>
      <c r="AY167" s="18" t="s">
        <v>159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8" t="s">
        <v>86</v>
      </c>
      <c r="BK167" s="234">
        <f>ROUND(I167*H167,2)</f>
        <v>0</v>
      </c>
      <c r="BL167" s="18" t="s">
        <v>168</v>
      </c>
      <c r="BM167" s="233" t="s">
        <v>314</v>
      </c>
    </row>
    <row r="168" s="2" customFormat="1" ht="16.5" customHeight="1">
      <c r="A168" s="39"/>
      <c r="B168" s="40"/>
      <c r="C168" s="235" t="s">
        <v>315</v>
      </c>
      <c r="D168" s="235" t="s">
        <v>316</v>
      </c>
      <c r="E168" s="236" t="s">
        <v>317</v>
      </c>
      <c r="F168" s="237" t="s">
        <v>318</v>
      </c>
      <c r="G168" s="238" t="s">
        <v>176</v>
      </c>
      <c r="H168" s="239">
        <v>1</v>
      </c>
      <c r="I168" s="240"/>
      <c r="J168" s="241">
        <f>ROUND(I168*H168,2)</f>
        <v>0</v>
      </c>
      <c r="K168" s="242"/>
      <c r="L168" s="45"/>
      <c r="M168" s="243" t="s">
        <v>1</v>
      </c>
      <c r="N168" s="244" t="s">
        <v>43</v>
      </c>
      <c r="O168" s="92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3" t="s">
        <v>168</v>
      </c>
      <c r="AT168" s="233" t="s">
        <v>316</v>
      </c>
      <c r="AU168" s="233" t="s">
        <v>88</v>
      </c>
      <c r="AY168" s="18" t="s">
        <v>159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8" t="s">
        <v>86</v>
      </c>
      <c r="BK168" s="234">
        <f>ROUND(I168*H168,2)</f>
        <v>0</v>
      </c>
      <c r="BL168" s="18" t="s">
        <v>168</v>
      </c>
      <c r="BM168" s="233" t="s">
        <v>319</v>
      </c>
    </row>
    <row r="169" s="12" customFormat="1" ht="25.92" customHeight="1">
      <c r="A169" s="12"/>
      <c r="B169" s="204"/>
      <c r="C169" s="205"/>
      <c r="D169" s="206" t="s">
        <v>77</v>
      </c>
      <c r="E169" s="207" t="s">
        <v>320</v>
      </c>
      <c r="F169" s="207" t="s">
        <v>321</v>
      </c>
      <c r="G169" s="205"/>
      <c r="H169" s="205"/>
      <c r="I169" s="208"/>
      <c r="J169" s="209">
        <f>BK169</f>
        <v>0</v>
      </c>
      <c r="K169" s="205"/>
      <c r="L169" s="210"/>
      <c r="M169" s="211"/>
      <c r="N169" s="212"/>
      <c r="O169" s="212"/>
      <c r="P169" s="213">
        <f>SUM(P170:P241)</f>
        <v>0</v>
      </c>
      <c r="Q169" s="212"/>
      <c r="R169" s="213">
        <f>SUM(R170:R241)</f>
        <v>0</v>
      </c>
      <c r="S169" s="212"/>
      <c r="T169" s="214">
        <f>SUM(T170:T241)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5" t="s">
        <v>86</v>
      </c>
      <c r="AT169" s="216" t="s">
        <v>77</v>
      </c>
      <c r="AU169" s="216" t="s">
        <v>78</v>
      </c>
      <c r="AY169" s="215" t="s">
        <v>159</v>
      </c>
      <c r="BK169" s="217">
        <f>SUM(BK170:BK241)</f>
        <v>0</v>
      </c>
    </row>
    <row r="170" s="2" customFormat="1" ht="37.8" customHeight="1">
      <c r="A170" s="39"/>
      <c r="B170" s="40"/>
      <c r="C170" s="220" t="s">
        <v>322</v>
      </c>
      <c r="D170" s="220" t="s">
        <v>163</v>
      </c>
      <c r="E170" s="221" t="s">
        <v>323</v>
      </c>
      <c r="F170" s="222" t="s">
        <v>324</v>
      </c>
      <c r="G170" s="223" t="s">
        <v>176</v>
      </c>
      <c r="H170" s="224">
        <v>0</v>
      </c>
      <c r="I170" s="225"/>
      <c r="J170" s="226">
        <f>ROUND(I170*H170,2)</f>
        <v>0</v>
      </c>
      <c r="K170" s="227"/>
      <c r="L170" s="228"/>
      <c r="M170" s="229" t="s">
        <v>1</v>
      </c>
      <c r="N170" s="230" t="s">
        <v>43</v>
      </c>
      <c r="O170" s="92"/>
      <c r="P170" s="231">
        <f>O170*H170</f>
        <v>0</v>
      </c>
      <c r="Q170" s="231">
        <v>0</v>
      </c>
      <c r="R170" s="231">
        <f>Q170*H170</f>
        <v>0</v>
      </c>
      <c r="S170" s="231">
        <v>0</v>
      </c>
      <c r="T170" s="232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3" t="s">
        <v>167</v>
      </c>
      <c r="AT170" s="233" t="s">
        <v>163</v>
      </c>
      <c r="AU170" s="233" t="s">
        <v>86</v>
      </c>
      <c r="AY170" s="18" t="s">
        <v>159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8" t="s">
        <v>86</v>
      </c>
      <c r="BK170" s="234">
        <f>ROUND(I170*H170,2)</f>
        <v>0</v>
      </c>
      <c r="BL170" s="18" t="s">
        <v>168</v>
      </c>
      <c r="BM170" s="233" t="s">
        <v>325</v>
      </c>
    </row>
    <row r="171" s="2" customFormat="1" ht="16.5" customHeight="1">
      <c r="A171" s="39"/>
      <c r="B171" s="40"/>
      <c r="C171" s="220" t="s">
        <v>326</v>
      </c>
      <c r="D171" s="220" t="s">
        <v>163</v>
      </c>
      <c r="E171" s="221" t="s">
        <v>327</v>
      </c>
      <c r="F171" s="222" t="s">
        <v>328</v>
      </c>
      <c r="G171" s="223" t="s">
        <v>176</v>
      </c>
      <c r="H171" s="224">
        <v>0</v>
      </c>
      <c r="I171" s="225"/>
      <c r="J171" s="226">
        <f>ROUND(I171*H171,2)</f>
        <v>0</v>
      </c>
      <c r="K171" s="227"/>
      <c r="L171" s="228"/>
      <c r="M171" s="229" t="s">
        <v>1</v>
      </c>
      <c r="N171" s="230" t="s">
        <v>43</v>
      </c>
      <c r="O171" s="92"/>
      <c r="P171" s="231">
        <f>O171*H171</f>
        <v>0</v>
      </c>
      <c r="Q171" s="231">
        <v>0</v>
      </c>
      <c r="R171" s="231">
        <f>Q171*H171</f>
        <v>0</v>
      </c>
      <c r="S171" s="231">
        <v>0</v>
      </c>
      <c r="T171" s="232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3" t="s">
        <v>167</v>
      </c>
      <c r="AT171" s="233" t="s">
        <v>163</v>
      </c>
      <c r="AU171" s="233" t="s">
        <v>86</v>
      </c>
      <c r="AY171" s="18" t="s">
        <v>159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8" t="s">
        <v>86</v>
      </c>
      <c r="BK171" s="234">
        <f>ROUND(I171*H171,2)</f>
        <v>0</v>
      </c>
      <c r="BL171" s="18" t="s">
        <v>168</v>
      </c>
      <c r="BM171" s="233" t="s">
        <v>329</v>
      </c>
    </row>
    <row r="172" s="2" customFormat="1" ht="24.15" customHeight="1">
      <c r="A172" s="39"/>
      <c r="B172" s="40"/>
      <c r="C172" s="220" t="s">
        <v>330</v>
      </c>
      <c r="D172" s="220" t="s">
        <v>163</v>
      </c>
      <c r="E172" s="221" t="s">
        <v>331</v>
      </c>
      <c r="F172" s="222" t="s">
        <v>332</v>
      </c>
      <c r="G172" s="223" t="s">
        <v>176</v>
      </c>
      <c r="H172" s="224">
        <v>0</v>
      </c>
      <c r="I172" s="225"/>
      <c r="J172" s="226">
        <f>ROUND(I172*H172,2)</f>
        <v>0</v>
      </c>
      <c r="K172" s="227"/>
      <c r="L172" s="228"/>
      <c r="M172" s="229" t="s">
        <v>1</v>
      </c>
      <c r="N172" s="230" t="s">
        <v>43</v>
      </c>
      <c r="O172" s="92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3" t="s">
        <v>167</v>
      </c>
      <c r="AT172" s="233" t="s">
        <v>163</v>
      </c>
      <c r="AU172" s="233" t="s">
        <v>86</v>
      </c>
      <c r="AY172" s="18" t="s">
        <v>159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8" t="s">
        <v>86</v>
      </c>
      <c r="BK172" s="234">
        <f>ROUND(I172*H172,2)</f>
        <v>0</v>
      </c>
      <c r="BL172" s="18" t="s">
        <v>168</v>
      </c>
      <c r="BM172" s="233" t="s">
        <v>333</v>
      </c>
    </row>
    <row r="173" s="2" customFormat="1" ht="21.75" customHeight="1">
      <c r="A173" s="39"/>
      <c r="B173" s="40"/>
      <c r="C173" s="220" t="s">
        <v>334</v>
      </c>
      <c r="D173" s="220" t="s">
        <v>163</v>
      </c>
      <c r="E173" s="221" t="s">
        <v>335</v>
      </c>
      <c r="F173" s="222" t="s">
        <v>336</v>
      </c>
      <c r="G173" s="223" t="s">
        <v>176</v>
      </c>
      <c r="H173" s="224">
        <v>0</v>
      </c>
      <c r="I173" s="225"/>
      <c r="J173" s="226">
        <f>ROUND(I173*H173,2)</f>
        <v>0</v>
      </c>
      <c r="K173" s="227"/>
      <c r="L173" s="228"/>
      <c r="M173" s="229" t="s">
        <v>1</v>
      </c>
      <c r="N173" s="230" t="s">
        <v>43</v>
      </c>
      <c r="O173" s="92"/>
      <c r="P173" s="231">
        <f>O173*H173</f>
        <v>0</v>
      </c>
      <c r="Q173" s="231">
        <v>0</v>
      </c>
      <c r="R173" s="231">
        <f>Q173*H173</f>
        <v>0</v>
      </c>
      <c r="S173" s="231">
        <v>0</v>
      </c>
      <c r="T173" s="232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3" t="s">
        <v>167</v>
      </c>
      <c r="AT173" s="233" t="s">
        <v>163</v>
      </c>
      <c r="AU173" s="233" t="s">
        <v>86</v>
      </c>
      <c r="AY173" s="18" t="s">
        <v>159</v>
      </c>
      <c r="BE173" s="234">
        <f>IF(N173="základní",J173,0)</f>
        <v>0</v>
      </c>
      <c r="BF173" s="234">
        <f>IF(N173="snížená",J173,0)</f>
        <v>0</v>
      </c>
      <c r="BG173" s="234">
        <f>IF(N173="zákl. přenesená",J173,0)</f>
        <v>0</v>
      </c>
      <c r="BH173" s="234">
        <f>IF(N173="sníž. přenesená",J173,0)</f>
        <v>0</v>
      </c>
      <c r="BI173" s="234">
        <f>IF(N173="nulová",J173,0)</f>
        <v>0</v>
      </c>
      <c r="BJ173" s="18" t="s">
        <v>86</v>
      </c>
      <c r="BK173" s="234">
        <f>ROUND(I173*H173,2)</f>
        <v>0</v>
      </c>
      <c r="BL173" s="18" t="s">
        <v>168</v>
      </c>
      <c r="BM173" s="233" t="s">
        <v>337</v>
      </c>
    </row>
    <row r="174" s="2" customFormat="1" ht="24.15" customHeight="1">
      <c r="A174" s="39"/>
      <c r="B174" s="40"/>
      <c r="C174" s="220" t="s">
        <v>338</v>
      </c>
      <c r="D174" s="220" t="s">
        <v>163</v>
      </c>
      <c r="E174" s="221" t="s">
        <v>339</v>
      </c>
      <c r="F174" s="222" t="s">
        <v>340</v>
      </c>
      <c r="G174" s="223" t="s">
        <v>341</v>
      </c>
      <c r="H174" s="224">
        <v>2</v>
      </c>
      <c r="I174" s="225"/>
      <c r="J174" s="226">
        <f>ROUND(I174*H174,2)</f>
        <v>0</v>
      </c>
      <c r="K174" s="227"/>
      <c r="L174" s="228"/>
      <c r="M174" s="229" t="s">
        <v>1</v>
      </c>
      <c r="N174" s="230" t="s">
        <v>43</v>
      </c>
      <c r="O174" s="92"/>
      <c r="P174" s="231">
        <f>O174*H174</f>
        <v>0</v>
      </c>
      <c r="Q174" s="231">
        <v>0</v>
      </c>
      <c r="R174" s="231">
        <f>Q174*H174</f>
        <v>0</v>
      </c>
      <c r="S174" s="231">
        <v>0</v>
      </c>
      <c r="T174" s="232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3" t="s">
        <v>167</v>
      </c>
      <c r="AT174" s="233" t="s">
        <v>163</v>
      </c>
      <c r="AU174" s="233" t="s">
        <v>86</v>
      </c>
      <c r="AY174" s="18" t="s">
        <v>159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8" t="s">
        <v>86</v>
      </c>
      <c r="BK174" s="234">
        <f>ROUND(I174*H174,2)</f>
        <v>0</v>
      </c>
      <c r="BL174" s="18" t="s">
        <v>168</v>
      </c>
      <c r="BM174" s="233" t="s">
        <v>342</v>
      </c>
    </row>
    <row r="175" s="2" customFormat="1" ht="24.15" customHeight="1">
      <c r="A175" s="39"/>
      <c r="B175" s="40"/>
      <c r="C175" s="220" t="s">
        <v>343</v>
      </c>
      <c r="D175" s="220" t="s">
        <v>163</v>
      </c>
      <c r="E175" s="221" t="s">
        <v>344</v>
      </c>
      <c r="F175" s="222" t="s">
        <v>345</v>
      </c>
      <c r="G175" s="223" t="s">
        <v>166</v>
      </c>
      <c r="H175" s="224">
        <v>4</v>
      </c>
      <c r="I175" s="225"/>
      <c r="J175" s="226">
        <f>ROUND(I175*H175,2)</f>
        <v>0</v>
      </c>
      <c r="K175" s="227"/>
      <c r="L175" s="228"/>
      <c r="M175" s="229" t="s">
        <v>1</v>
      </c>
      <c r="N175" s="230" t="s">
        <v>43</v>
      </c>
      <c r="O175" s="92"/>
      <c r="P175" s="231">
        <f>O175*H175</f>
        <v>0</v>
      </c>
      <c r="Q175" s="231">
        <v>0</v>
      </c>
      <c r="R175" s="231">
        <f>Q175*H175</f>
        <v>0</v>
      </c>
      <c r="S175" s="231">
        <v>0</v>
      </c>
      <c r="T175" s="232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3" t="s">
        <v>167</v>
      </c>
      <c r="AT175" s="233" t="s">
        <v>163</v>
      </c>
      <c r="AU175" s="233" t="s">
        <v>86</v>
      </c>
      <c r="AY175" s="18" t="s">
        <v>159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8" t="s">
        <v>86</v>
      </c>
      <c r="BK175" s="234">
        <f>ROUND(I175*H175,2)</f>
        <v>0</v>
      </c>
      <c r="BL175" s="18" t="s">
        <v>168</v>
      </c>
      <c r="BM175" s="233" t="s">
        <v>346</v>
      </c>
    </row>
    <row r="176" s="2" customFormat="1" ht="37.8" customHeight="1">
      <c r="A176" s="39"/>
      <c r="B176" s="40"/>
      <c r="C176" s="220" t="s">
        <v>347</v>
      </c>
      <c r="D176" s="220" t="s">
        <v>163</v>
      </c>
      <c r="E176" s="221" t="s">
        <v>348</v>
      </c>
      <c r="F176" s="222" t="s">
        <v>349</v>
      </c>
      <c r="G176" s="223" t="s">
        <v>176</v>
      </c>
      <c r="H176" s="224">
        <v>0</v>
      </c>
      <c r="I176" s="225"/>
      <c r="J176" s="226">
        <f>ROUND(I176*H176,2)</f>
        <v>0</v>
      </c>
      <c r="K176" s="227"/>
      <c r="L176" s="228"/>
      <c r="M176" s="229" t="s">
        <v>1</v>
      </c>
      <c r="N176" s="230" t="s">
        <v>43</v>
      </c>
      <c r="O176" s="92"/>
      <c r="P176" s="231">
        <f>O176*H176</f>
        <v>0</v>
      </c>
      <c r="Q176" s="231">
        <v>0</v>
      </c>
      <c r="R176" s="231">
        <f>Q176*H176</f>
        <v>0</v>
      </c>
      <c r="S176" s="231">
        <v>0</v>
      </c>
      <c r="T176" s="232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3" t="s">
        <v>167</v>
      </c>
      <c r="AT176" s="233" t="s">
        <v>163</v>
      </c>
      <c r="AU176" s="233" t="s">
        <v>86</v>
      </c>
      <c r="AY176" s="18" t="s">
        <v>159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8" t="s">
        <v>86</v>
      </c>
      <c r="BK176" s="234">
        <f>ROUND(I176*H176,2)</f>
        <v>0</v>
      </c>
      <c r="BL176" s="18" t="s">
        <v>168</v>
      </c>
      <c r="BM176" s="233" t="s">
        <v>350</v>
      </c>
    </row>
    <row r="177" s="2" customFormat="1" ht="24.15" customHeight="1">
      <c r="A177" s="39"/>
      <c r="B177" s="40"/>
      <c r="C177" s="220" t="s">
        <v>351</v>
      </c>
      <c r="D177" s="220" t="s">
        <v>163</v>
      </c>
      <c r="E177" s="221" t="s">
        <v>352</v>
      </c>
      <c r="F177" s="222" t="s">
        <v>353</v>
      </c>
      <c r="G177" s="223" t="s">
        <v>341</v>
      </c>
      <c r="H177" s="224">
        <v>5</v>
      </c>
      <c r="I177" s="225"/>
      <c r="J177" s="226">
        <f>ROUND(I177*H177,2)</f>
        <v>0</v>
      </c>
      <c r="K177" s="227"/>
      <c r="L177" s="228"/>
      <c r="M177" s="229" t="s">
        <v>1</v>
      </c>
      <c r="N177" s="230" t="s">
        <v>43</v>
      </c>
      <c r="O177" s="92"/>
      <c r="P177" s="231">
        <f>O177*H177</f>
        <v>0</v>
      </c>
      <c r="Q177" s="231">
        <v>0</v>
      </c>
      <c r="R177" s="231">
        <f>Q177*H177</f>
        <v>0</v>
      </c>
      <c r="S177" s="231">
        <v>0</v>
      </c>
      <c r="T177" s="232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3" t="s">
        <v>167</v>
      </c>
      <c r="AT177" s="233" t="s">
        <v>163</v>
      </c>
      <c r="AU177" s="233" t="s">
        <v>86</v>
      </c>
      <c r="AY177" s="18" t="s">
        <v>159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8" t="s">
        <v>86</v>
      </c>
      <c r="BK177" s="234">
        <f>ROUND(I177*H177,2)</f>
        <v>0</v>
      </c>
      <c r="BL177" s="18" t="s">
        <v>168</v>
      </c>
      <c r="BM177" s="233" t="s">
        <v>354</v>
      </c>
    </row>
    <row r="178" s="2" customFormat="1" ht="24.15" customHeight="1">
      <c r="A178" s="39"/>
      <c r="B178" s="40"/>
      <c r="C178" s="220" t="s">
        <v>355</v>
      </c>
      <c r="D178" s="220" t="s">
        <v>163</v>
      </c>
      <c r="E178" s="221" t="s">
        <v>356</v>
      </c>
      <c r="F178" s="222" t="s">
        <v>357</v>
      </c>
      <c r="G178" s="223" t="s">
        <v>166</v>
      </c>
      <c r="H178" s="224">
        <v>2</v>
      </c>
      <c r="I178" s="225"/>
      <c r="J178" s="226">
        <f>ROUND(I178*H178,2)</f>
        <v>0</v>
      </c>
      <c r="K178" s="227"/>
      <c r="L178" s="228"/>
      <c r="M178" s="229" t="s">
        <v>1</v>
      </c>
      <c r="N178" s="230" t="s">
        <v>43</v>
      </c>
      <c r="O178" s="92"/>
      <c r="P178" s="231">
        <f>O178*H178</f>
        <v>0</v>
      </c>
      <c r="Q178" s="231">
        <v>0</v>
      </c>
      <c r="R178" s="231">
        <f>Q178*H178</f>
        <v>0</v>
      </c>
      <c r="S178" s="231">
        <v>0</v>
      </c>
      <c r="T178" s="232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3" t="s">
        <v>167</v>
      </c>
      <c r="AT178" s="233" t="s">
        <v>163</v>
      </c>
      <c r="AU178" s="233" t="s">
        <v>86</v>
      </c>
      <c r="AY178" s="18" t="s">
        <v>159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8" t="s">
        <v>86</v>
      </c>
      <c r="BK178" s="234">
        <f>ROUND(I178*H178,2)</f>
        <v>0</v>
      </c>
      <c r="BL178" s="18" t="s">
        <v>168</v>
      </c>
      <c r="BM178" s="233" t="s">
        <v>358</v>
      </c>
    </row>
    <row r="179" s="2" customFormat="1" ht="33" customHeight="1">
      <c r="A179" s="39"/>
      <c r="B179" s="40"/>
      <c r="C179" s="220" t="s">
        <v>359</v>
      </c>
      <c r="D179" s="220" t="s">
        <v>163</v>
      </c>
      <c r="E179" s="221" t="s">
        <v>360</v>
      </c>
      <c r="F179" s="222" t="s">
        <v>361</v>
      </c>
      <c r="G179" s="223" t="s">
        <v>166</v>
      </c>
      <c r="H179" s="224">
        <v>1</v>
      </c>
      <c r="I179" s="225"/>
      <c r="J179" s="226">
        <f>ROUND(I179*H179,2)</f>
        <v>0</v>
      </c>
      <c r="K179" s="227"/>
      <c r="L179" s="228"/>
      <c r="M179" s="229" t="s">
        <v>1</v>
      </c>
      <c r="N179" s="230" t="s">
        <v>43</v>
      </c>
      <c r="O179" s="92"/>
      <c r="P179" s="231">
        <f>O179*H179</f>
        <v>0</v>
      </c>
      <c r="Q179" s="231">
        <v>0</v>
      </c>
      <c r="R179" s="231">
        <f>Q179*H179</f>
        <v>0</v>
      </c>
      <c r="S179" s="231">
        <v>0</v>
      </c>
      <c r="T179" s="232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3" t="s">
        <v>167</v>
      </c>
      <c r="AT179" s="233" t="s">
        <v>163</v>
      </c>
      <c r="AU179" s="233" t="s">
        <v>86</v>
      </c>
      <c r="AY179" s="18" t="s">
        <v>159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8" t="s">
        <v>86</v>
      </c>
      <c r="BK179" s="234">
        <f>ROUND(I179*H179,2)</f>
        <v>0</v>
      </c>
      <c r="BL179" s="18" t="s">
        <v>168</v>
      </c>
      <c r="BM179" s="233" t="s">
        <v>362</v>
      </c>
    </row>
    <row r="180" s="2" customFormat="1" ht="24.15" customHeight="1">
      <c r="A180" s="39"/>
      <c r="B180" s="40"/>
      <c r="C180" s="220" t="s">
        <v>363</v>
      </c>
      <c r="D180" s="220" t="s">
        <v>163</v>
      </c>
      <c r="E180" s="221" t="s">
        <v>364</v>
      </c>
      <c r="F180" s="222" t="s">
        <v>365</v>
      </c>
      <c r="G180" s="223" t="s">
        <v>341</v>
      </c>
      <c r="H180" s="224">
        <v>5</v>
      </c>
      <c r="I180" s="225"/>
      <c r="J180" s="226">
        <f>ROUND(I180*H180,2)</f>
        <v>0</v>
      </c>
      <c r="K180" s="227"/>
      <c r="L180" s="228"/>
      <c r="M180" s="229" t="s">
        <v>1</v>
      </c>
      <c r="N180" s="230" t="s">
        <v>43</v>
      </c>
      <c r="O180" s="92"/>
      <c r="P180" s="231">
        <f>O180*H180</f>
        <v>0</v>
      </c>
      <c r="Q180" s="231">
        <v>0</v>
      </c>
      <c r="R180" s="231">
        <f>Q180*H180</f>
        <v>0</v>
      </c>
      <c r="S180" s="231">
        <v>0</v>
      </c>
      <c r="T180" s="232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3" t="s">
        <v>167</v>
      </c>
      <c r="AT180" s="233" t="s">
        <v>163</v>
      </c>
      <c r="AU180" s="233" t="s">
        <v>86</v>
      </c>
      <c r="AY180" s="18" t="s">
        <v>159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8" t="s">
        <v>86</v>
      </c>
      <c r="BK180" s="234">
        <f>ROUND(I180*H180,2)</f>
        <v>0</v>
      </c>
      <c r="BL180" s="18" t="s">
        <v>168</v>
      </c>
      <c r="BM180" s="233" t="s">
        <v>366</v>
      </c>
    </row>
    <row r="181" s="2" customFormat="1" ht="24.15" customHeight="1">
      <c r="A181" s="39"/>
      <c r="B181" s="40"/>
      <c r="C181" s="220" t="s">
        <v>367</v>
      </c>
      <c r="D181" s="220" t="s">
        <v>163</v>
      </c>
      <c r="E181" s="221" t="s">
        <v>368</v>
      </c>
      <c r="F181" s="222" t="s">
        <v>369</v>
      </c>
      <c r="G181" s="223" t="s">
        <v>166</v>
      </c>
      <c r="H181" s="224">
        <v>2</v>
      </c>
      <c r="I181" s="225"/>
      <c r="J181" s="226">
        <f>ROUND(I181*H181,2)</f>
        <v>0</v>
      </c>
      <c r="K181" s="227"/>
      <c r="L181" s="228"/>
      <c r="M181" s="229" t="s">
        <v>1</v>
      </c>
      <c r="N181" s="230" t="s">
        <v>43</v>
      </c>
      <c r="O181" s="92"/>
      <c r="P181" s="231">
        <f>O181*H181</f>
        <v>0</v>
      </c>
      <c r="Q181" s="231">
        <v>0</v>
      </c>
      <c r="R181" s="231">
        <f>Q181*H181</f>
        <v>0</v>
      </c>
      <c r="S181" s="231">
        <v>0</v>
      </c>
      <c r="T181" s="232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3" t="s">
        <v>167</v>
      </c>
      <c r="AT181" s="233" t="s">
        <v>163</v>
      </c>
      <c r="AU181" s="233" t="s">
        <v>86</v>
      </c>
      <c r="AY181" s="18" t="s">
        <v>159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8" t="s">
        <v>86</v>
      </c>
      <c r="BK181" s="234">
        <f>ROUND(I181*H181,2)</f>
        <v>0</v>
      </c>
      <c r="BL181" s="18" t="s">
        <v>168</v>
      </c>
      <c r="BM181" s="233" t="s">
        <v>370</v>
      </c>
    </row>
    <row r="182" s="2" customFormat="1" ht="24.15" customHeight="1">
      <c r="A182" s="39"/>
      <c r="B182" s="40"/>
      <c r="C182" s="220" t="s">
        <v>371</v>
      </c>
      <c r="D182" s="220" t="s">
        <v>163</v>
      </c>
      <c r="E182" s="221" t="s">
        <v>372</v>
      </c>
      <c r="F182" s="222" t="s">
        <v>373</v>
      </c>
      <c r="G182" s="223" t="s">
        <v>166</v>
      </c>
      <c r="H182" s="224">
        <v>1</v>
      </c>
      <c r="I182" s="225"/>
      <c r="J182" s="226">
        <f>ROUND(I182*H182,2)</f>
        <v>0</v>
      </c>
      <c r="K182" s="227"/>
      <c r="L182" s="228"/>
      <c r="M182" s="229" t="s">
        <v>1</v>
      </c>
      <c r="N182" s="230" t="s">
        <v>43</v>
      </c>
      <c r="O182" s="92"/>
      <c r="P182" s="231">
        <f>O182*H182</f>
        <v>0</v>
      </c>
      <c r="Q182" s="231">
        <v>0</v>
      </c>
      <c r="R182" s="231">
        <f>Q182*H182</f>
        <v>0</v>
      </c>
      <c r="S182" s="231">
        <v>0</v>
      </c>
      <c r="T182" s="232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3" t="s">
        <v>167</v>
      </c>
      <c r="AT182" s="233" t="s">
        <v>163</v>
      </c>
      <c r="AU182" s="233" t="s">
        <v>86</v>
      </c>
      <c r="AY182" s="18" t="s">
        <v>159</v>
      </c>
      <c r="BE182" s="234">
        <f>IF(N182="základní",J182,0)</f>
        <v>0</v>
      </c>
      <c r="BF182" s="234">
        <f>IF(N182="snížená",J182,0)</f>
        <v>0</v>
      </c>
      <c r="BG182" s="234">
        <f>IF(N182="zákl. přenesená",J182,0)</f>
        <v>0</v>
      </c>
      <c r="BH182" s="234">
        <f>IF(N182="sníž. přenesená",J182,0)</f>
        <v>0</v>
      </c>
      <c r="BI182" s="234">
        <f>IF(N182="nulová",J182,0)</f>
        <v>0</v>
      </c>
      <c r="BJ182" s="18" t="s">
        <v>86</v>
      </c>
      <c r="BK182" s="234">
        <f>ROUND(I182*H182,2)</f>
        <v>0</v>
      </c>
      <c r="BL182" s="18" t="s">
        <v>168</v>
      </c>
      <c r="BM182" s="233" t="s">
        <v>374</v>
      </c>
    </row>
    <row r="183" s="2" customFormat="1" ht="24.15" customHeight="1">
      <c r="A183" s="39"/>
      <c r="B183" s="40"/>
      <c r="C183" s="220" t="s">
        <v>375</v>
      </c>
      <c r="D183" s="220" t="s">
        <v>163</v>
      </c>
      <c r="E183" s="221" t="s">
        <v>376</v>
      </c>
      <c r="F183" s="222" t="s">
        <v>377</v>
      </c>
      <c r="G183" s="223" t="s">
        <v>341</v>
      </c>
      <c r="H183" s="224">
        <v>5</v>
      </c>
      <c r="I183" s="225"/>
      <c r="J183" s="226">
        <f>ROUND(I183*H183,2)</f>
        <v>0</v>
      </c>
      <c r="K183" s="227"/>
      <c r="L183" s="228"/>
      <c r="M183" s="229" t="s">
        <v>1</v>
      </c>
      <c r="N183" s="230" t="s">
        <v>43</v>
      </c>
      <c r="O183" s="92"/>
      <c r="P183" s="231">
        <f>O183*H183</f>
        <v>0</v>
      </c>
      <c r="Q183" s="231">
        <v>0</v>
      </c>
      <c r="R183" s="231">
        <f>Q183*H183</f>
        <v>0</v>
      </c>
      <c r="S183" s="231">
        <v>0</v>
      </c>
      <c r="T183" s="232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3" t="s">
        <v>167</v>
      </c>
      <c r="AT183" s="233" t="s">
        <v>163</v>
      </c>
      <c r="AU183" s="233" t="s">
        <v>86</v>
      </c>
      <c r="AY183" s="18" t="s">
        <v>159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8" t="s">
        <v>86</v>
      </c>
      <c r="BK183" s="234">
        <f>ROUND(I183*H183,2)</f>
        <v>0</v>
      </c>
      <c r="BL183" s="18" t="s">
        <v>168</v>
      </c>
      <c r="BM183" s="233" t="s">
        <v>378</v>
      </c>
    </row>
    <row r="184" s="2" customFormat="1" ht="24.15" customHeight="1">
      <c r="A184" s="39"/>
      <c r="B184" s="40"/>
      <c r="C184" s="220" t="s">
        <v>379</v>
      </c>
      <c r="D184" s="220" t="s">
        <v>163</v>
      </c>
      <c r="E184" s="221" t="s">
        <v>380</v>
      </c>
      <c r="F184" s="222" t="s">
        <v>381</v>
      </c>
      <c r="G184" s="223" t="s">
        <v>166</v>
      </c>
      <c r="H184" s="224">
        <v>2</v>
      </c>
      <c r="I184" s="225"/>
      <c r="J184" s="226">
        <f>ROUND(I184*H184,2)</f>
        <v>0</v>
      </c>
      <c r="K184" s="227"/>
      <c r="L184" s="228"/>
      <c r="M184" s="229" t="s">
        <v>1</v>
      </c>
      <c r="N184" s="230" t="s">
        <v>43</v>
      </c>
      <c r="O184" s="92"/>
      <c r="P184" s="231">
        <f>O184*H184</f>
        <v>0</v>
      </c>
      <c r="Q184" s="231">
        <v>0</v>
      </c>
      <c r="R184" s="231">
        <f>Q184*H184</f>
        <v>0</v>
      </c>
      <c r="S184" s="231">
        <v>0</v>
      </c>
      <c r="T184" s="232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3" t="s">
        <v>167</v>
      </c>
      <c r="AT184" s="233" t="s">
        <v>163</v>
      </c>
      <c r="AU184" s="233" t="s">
        <v>86</v>
      </c>
      <c r="AY184" s="18" t="s">
        <v>159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8" t="s">
        <v>86</v>
      </c>
      <c r="BK184" s="234">
        <f>ROUND(I184*H184,2)</f>
        <v>0</v>
      </c>
      <c r="BL184" s="18" t="s">
        <v>168</v>
      </c>
      <c r="BM184" s="233" t="s">
        <v>382</v>
      </c>
    </row>
    <row r="185" s="2" customFormat="1" ht="24.15" customHeight="1">
      <c r="A185" s="39"/>
      <c r="B185" s="40"/>
      <c r="C185" s="220" t="s">
        <v>383</v>
      </c>
      <c r="D185" s="220" t="s">
        <v>163</v>
      </c>
      <c r="E185" s="221" t="s">
        <v>384</v>
      </c>
      <c r="F185" s="222" t="s">
        <v>385</v>
      </c>
      <c r="G185" s="223" t="s">
        <v>166</v>
      </c>
      <c r="H185" s="224">
        <v>1</v>
      </c>
      <c r="I185" s="225"/>
      <c r="J185" s="226">
        <f>ROUND(I185*H185,2)</f>
        <v>0</v>
      </c>
      <c r="K185" s="227"/>
      <c r="L185" s="228"/>
      <c r="M185" s="229" t="s">
        <v>1</v>
      </c>
      <c r="N185" s="230" t="s">
        <v>43</v>
      </c>
      <c r="O185" s="92"/>
      <c r="P185" s="231">
        <f>O185*H185</f>
        <v>0</v>
      </c>
      <c r="Q185" s="231">
        <v>0</v>
      </c>
      <c r="R185" s="231">
        <f>Q185*H185</f>
        <v>0</v>
      </c>
      <c r="S185" s="231">
        <v>0</v>
      </c>
      <c r="T185" s="232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3" t="s">
        <v>167</v>
      </c>
      <c r="AT185" s="233" t="s">
        <v>163</v>
      </c>
      <c r="AU185" s="233" t="s">
        <v>86</v>
      </c>
      <c r="AY185" s="18" t="s">
        <v>159</v>
      </c>
      <c r="BE185" s="234">
        <f>IF(N185="základní",J185,0)</f>
        <v>0</v>
      </c>
      <c r="BF185" s="234">
        <f>IF(N185="snížená",J185,0)</f>
        <v>0</v>
      </c>
      <c r="BG185" s="234">
        <f>IF(N185="zákl. přenesená",J185,0)</f>
        <v>0</v>
      </c>
      <c r="BH185" s="234">
        <f>IF(N185="sníž. přenesená",J185,0)</f>
        <v>0</v>
      </c>
      <c r="BI185" s="234">
        <f>IF(N185="nulová",J185,0)</f>
        <v>0</v>
      </c>
      <c r="BJ185" s="18" t="s">
        <v>86</v>
      </c>
      <c r="BK185" s="234">
        <f>ROUND(I185*H185,2)</f>
        <v>0</v>
      </c>
      <c r="BL185" s="18" t="s">
        <v>168</v>
      </c>
      <c r="BM185" s="233" t="s">
        <v>386</v>
      </c>
    </row>
    <row r="186" s="2" customFormat="1" ht="24.15" customHeight="1">
      <c r="A186" s="39"/>
      <c r="B186" s="40"/>
      <c r="C186" s="220" t="s">
        <v>387</v>
      </c>
      <c r="D186" s="220" t="s">
        <v>163</v>
      </c>
      <c r="E186" s="221" t="s">
        <v>388</v>
      </c>
      <c r="F186" s="222" t="s">
        <v>389</v>
      </c>
      <c r="G186" s="223" t="s">
        <v>341</v>
      </c>
      <c r="H186" s="224">
        <v>3</v>
      </c>
      <c r="I186" s="225"/>
      <c r="J186" s="226">
        <f>ROUND(I186*H186,2)</f>
        <v>0</v>
      </c>
      <c r="K186" s="227"/>
      <c r="L186" s="228"/>
      <c r="M186" s="229" t="s">
        <v>1</v>
      </c>
      <c r="N186" s="230" t="s">
        <v>43</v>
      </c>
      <c r="O186" s="92"/>
      <c r="P186" s="231">
        <f>O186*H186</f>
        <v>0</v>
      </c>
      <c r="Q186" s="231">
        <v>0</v>
      </c>
      <c r="R186" s="231">
        <f>Q186*H186</f>
        <v>0</v>
      </c>
      <c r="S186" s="231">
        <v>0</v>
      </c>
      <c r="T186" s="232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3" t="s">
        <v>167</v>
      </c>
      <c r="AT186" s="233" t="s">
        <v>163</v>
      </c>
      <c r="AU186" s="233" t="s">
        <v>86</v>
      </c>
      <c r="AY186" s="18" t="s">
        <v>159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8" t="s">
        <v>86</v>
      </c>
      <c r="BK186" s="234">
        <f>ROUND(I186*H186,2)</f>
        <v>0</v>
      </c>
      <c r="BL186" s="18" t="s">
        <v>168</v>
      </c>
      <c r="BM186" s="233" t="s">
        <v>390</v>
      </c>
    </row>
    <row r="187" s="2" customFormat="1" ht="33" customHeight="1">
      <c r="A187" s="39"/>
      <c r="B187" s="40"/>
      <c r="C187" s="220" t="s">
        <v>391</v>
      </c>
      <c r="D187" s="220" t="s">
        <v>163</v>
      </c>
      <c r="E187" s="221" t="s">
        <v>392</v>
      </c>
      <c r="F187" s="222" t="s">
        <v>393</v>
      </c>
      <c r="G187" s="223" t="s">
        <v>341</v>
      </c>
      <c r="H187" s="224">
        <v>4</v>
      </c>
      <c r="I187" s="225"/>
      <c r="J187" s="226">
        <f>ROUND(I187*H187,2)</f>
        <v>0</v>
      </c>
      <c r="K187" s="227"/>
      <c r="L187" s="228"/>
      <c r="M187" s="229" t="s">
        <v>1</v>
      </c>
      <c r="N187" s="230" t="s">
        <v>43</v>
      </c>
      <c r="O187" s="92"/>
      <c r="P187" s="231">
        <f>O187*H187</f>
        <v>0</v>
      </c>
      <c r="Q187" s="231">
        <v>0</v>
      </c>
      <c r="R187" s="231">
        <f>Q187*H187</f>
        <v>0</v>
      </c>
      <c r="S187" s="231">
        <v>0</v>
      </c>
      <c r="T187" s="232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3" t="s">
        <v>167</v>
      </c>
      <c r="AT187" s="233" t="s">
        <v>163</v>
      </c>
      <c r="AU187" s="233" t="s">
        <v>86</v>
      </c>
      <c r="AY187" s="18" t="s">
        <v>159</v>
      </c>
      <c r="BE187" s="234">
        <f>IF(N187="základní",J187,0)</f>
        <v>0</v>
      </c>
      <c r="BF187" s="234">
        <f>IF(N187="snížená",J187,0)</f>
        <v>0</v>
      </c>
      <c r="BG187" s="234">
        <f>IF(N187="zákl. přenesená",J187,0)</f>
        <v>0</v>
      </c>
      <c r="BH187" s="234">
        <f>IF(N187="sníž. přenesená",J187,0)</f>
        <v>0</v>
      </c>
      <c r="BI187" s="234">
        <f>IF(N187="nulová",J187,0)</f>
        <v>0</v>
      </c>
      <c r="BJ187" s="18" t="s">
        <v>86</v>
      </c>
      <c r="BK187" s="234">
        <f>ROUND(I187*H187,2)</f>
        <v>0</v>
      </c>
      <c r="BL187" s="18" t="s">
        <v>168</v>
      </c>
      <c r="BM187" s="233" t="s">
        <v>394</v>
      </c>
    </row>
    <row r="188" s="2" customFormat="1" ht="24.15" customHeight="1">
      <c r="A188" s="39"/>
      <c r="B188" s="40"/>
      <c r="C188" s="220" t="s">
        <v>395</v>
      </c>
      <c r="D188" s="220" t="s">
        <v>163</v>
      </c>
      <c r="E188" s="221" t="s">
        <v>396</v>
      </c>
      <c r="F188" s="222" t="s">
        <v>397</v>
      </c>
      <c r="G188" s="223" t="s">
        <v>166</v>
      </c>
      <c r="H188" s="224">
        <v>1</v>
      </c>
      <c r="I188" s="225"/>
      <c r="J188" s="226">
        <f>ROUND(I188*H188,2)</f>
        <v>0</v>
      </c>
      <c r="K188" s="227"/>
      <c r="L188" s="228"/>
      <c r="M188" s="229" t="s">
        <v>1</v>
      </c>
      <c r="N188" s="230" t="s">
        <v>43</v>
      </c>
      <c r="O188" s="92"/>
      <c r="P188" s="231">
        <f>O188*H188</f>
        <v>0</v>
      </c>
      <c r="Q188" s="231">
        <v>0</v>
      </c>
      <c r="R188" s="231">
        <f>Q188*H188</f>
        <v>0</v>
      </c>
      <c r="S188" s="231">
        <v>0</v>
      </c>
      <c r="T188" s="232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3" t="s">
        <v>167</v>
      </c>
      <c r="AT188" s="233" t="s">
        <v>163</v>
      </c>
      <c r="AU188" s="233" t="s">
        <v>86</v>
      </c>
      <c r="AY188" s="18" t="s">
        <v>159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8" t="s">
        <v>86</v>
      </c>
      <c r="BK188" s="234">
        <f>ROUND(I188*H188,2)</f>
        <v>0</v>
      </c>
      <c r="BL188" s="18" t="s">
        <v>168</v>
      </c>
      <c r="BM188" s="233" t="s">
        <v>398</v>
      </c>
    </row>
    <row r="189" s="2" customFormat="1" ht="24.15" customHeight="1">
      <c r="A189" s="39"/>
      <c r="B189" s="40"/>
      <c r="C189" s="220" t="s">
        <v>399</v>
      </c>
      <c r="D189" s="220" t="s">
        <v>163</v>
      </c>
      <c r="E189" s="221" t="s">
        <v>400</v>
      </c>
      <c r="F189" s="222" t="s">
        <v>401</v>
      </c>
      <c r="G189" s="223" t="s">
        <v>341</v>
      </c>
      <c r="H189" s="224">
        <v>3</v>
      </c>
      <c r="I189" s="225"/>
      <c r="J189" s="226">
        <f>ROUND(I189*H189,2)</f>
        <v>0</v>
      </c>
      <c r="K189" s="227"/>
      <c r="L189" s="228"/>
      <c r="M189" s="229" t="s">
        <v>1</v>
      </c>
      <c r="N189" s="230" t="s">
        <v>43</v>
      </c>
      <c r="O189" s="92"/>
      <c r="P189" s="231">
        <f>O189*H189</f>
        <v>0</v>
      </c>
      <c r="Q189" s="231">
        <v>0</v>
      </c>
      <c r="R189" s="231">
        <f>Q189*H189</f>
        <v>0</v>
      </c>
      <c r="S189" s="231">
        <v>0</v>
      </c>
      <c r="T189" s="232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3" t="s">
        <v>167</v>
      </c>
      <c r="AT189" s="233" t="s">
        <v>163</v>
      </c>
      <c r="AU189" s="233" t="s">
        <v>86</v>
      </c>
      <c r="AY189" s="18" t="s">
        <v>159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8" t="s">
        <v>86</v>
      </c>
      <c r="BK189" s="234">
        <f>ROUND(I189*H189,2)</f>
        <v>0</v>
      </c>
      <c r="BL189" s="18" t="s">
        <v>168</v>
      </c>
      <c r="BM189" s="233" t="s">
        <v>402</v>
      </c>
    </row>
    <row r="190" s="2" customFormat="1" ht="24.15" customHeight="1">
      <c r="A190" s="39"/>
      <c r="B190" s="40"/>
      <c r="C190" s="220" t="s">
        <v>403</v>
      </c>
      <c r="D190" s="220" t="s">
        <v>163</v>
      </c>
      <c r="E190" s="221" t="s">
        <v>404</v>
      </c>
      <c r="F190" s="222" t="s">
        <v>405</v>
      </c>
      <c r="G190" s="223" t="s">
        <v>166</v>
      </c>
      <c r="H190" s="224">
        <v>4</v>
      </c>
      <c r="I190" s="225"/>
      <c r="J190" s="226">
        <f>ROUND(I190*H190,2)</f>
        <v>0</v>
      </c>
      <c r="K190" s="227"/>
      <c r="L190" s="228"/>
      <c r="M190" s="229" t="s">
        <v>1</v>
      </c>
      <c r="N190" s="230" t="s">
        <v>43</v>
      </c>
      <c r="O190" s="92"/>
      <c r="P190" s="231">
        <f>O190*H190</f>
        <v>0</v>
      </c>
      <c r="Q190" s="231">
        <v>0</v>
      </c>
      <c r="R190" s="231">
        <f>Q190*H190</f>
        <v>0</v>
      </c>
      <c r="S190" s="231">
        <v>0</v>
      </c>
      <c r="T190" s="232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3" t="s">
        <v>167</v>
      </c>
      <c r="AT190" s="233" t="s">
        <v>163</v>
      </c>
      <c r="AU190" s="233" t="s">
        <v>86</v>
      </c>
      <c r="AY190" s="18" t="s">
        <v>159</v>
      </c>
      <c r="BE190" s="234">
        <f>IF(N190="základní",J190,0)</f>
        <v>0</v>
      </c>
      <c r="BF190" s="234">
        <f>IF(N190="snížená",J190,0)</f>
        <v>0</v>
      </c>
      <c r="BG190" s="234">
        <f>IF(N190="zákl. přenesená",J190,0)</f>
        <v>0</v>
      </c>
      <c r="BH190" s="234">
        <f>IF(N190="sníž. přenesená",J190,0)</f>
        <v>0</v>
      </c>
      <c r="BI190" s="234">
        <f>IF(N190="nulová",J190,0)</f>
        <v>0</v>
      </c>
      <c r="BJ190" s="18" t="s">
        <v>86</v>
      </c>
      <c r="BK190" s="234">
        <f>ROUND(I190*H190,2)</f>
        <v>0</v>
      </c>
      <c r="BL190" s="18" t="s">
        <v>168</v>
      </c>
      <c r="BM190" s="233" t="s">
        <v>406</v>
      </c>
    </row>
    <row r="191" s="2" customFormat="1" ht="24.15" customHeight="1">
      <c r="A191" s="39"/>
      <c r="B191" s="40"/>
      <c r="C191" s="220" t="s">
        <v>407</v>
      </c>
      <c r="D191" s="220" t="s">
        <v>163</v>
      </c>
      <c r="E191" s="221" t="s">
        <v>408</v>
      </c>
      <c r="F191" s="222" t="s">
        <v>409</v>
      </c>
      <c r="G191" s="223" t="s">
        <v>166</v>
      </c>
      <c r="H191" s="224">
        <v>2</v>
      </c>
      <c r="I191" s="225"/>
      <c r="J191" s="226">
        <f>ROUND(I191*H191,2)</f>
        <v>0</v>
      </c>
      <c r="K191" s="227"/>
      <c r="L191" s="228"/>
      <c r="M191" s="229" t="s">
        <v>1</v>
      </c>
      <c r="N191" s="230" t="s">
        <v>43</v>
      </c>
      <c r="O191" s="92"/>
      <c r="P191" s="231">
        <f>O191*H191</f>
        <v>0</v>
      </c>
      <c r="Q191" s="231">
        <v>0</v>
      </c>
      <c r="R191" s="231">
        <f>Q191*H191</f>
        <v>0</v>
      </c>
      <c r="S191" s="231">
        <v>0</v>
      </c>
      <c r="T191" s="232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3" t="s">
        <v>167</v>
      </c>
      <c r="AT191" s="233" t="s">
        <v>163</v>
      </c>
      <c r="AU191" s="233" t="s">
        <v>86</v>
      </c>
      <c r="AY191" s="18" t="s">
        <v>159</v>
      </c>
      <c r="BE191" s="234">
        <f>IF(N191="základní",J191,0)</f>
        <v>0</v>
      </c>
      <c r="BF191" s="234">
        <f>IF(N191="snížená",J191,0)</f>
        <v>0</v>
      </c>
      <c r="BG191" s="234">
        <f>IF(N191="zákl. přenesená",J191,0)</f>
        <v>0</v>
      </c>
      <c r="BH191" s="234">
        <f>IF(N191="sníž. přenesená",J191,0)</f>
        <v>0</v>
      </c>
      <c r="BI191" s="234">
        <f>IF(N191="nulová",J191,0)</f>
        <v>0</v>
      </c>
      <c r="BJ191" s="18" t="s">
        <v>86</v>
      </c>
      <c r="BK191" s="234">
        <f>ROUND(I191*H191,2)</f>
        <v>0</v>
      </c>
      <c r="BL191" s="18" t="s">
        <v>168</v>
      </c>
      <c r="BM191" s="233" t="s">
        <v>410</v>
      </c>
    </row>
    <row r="192" s="2" customFormat="1" ht="24.15" customHeight="1">
      <c r="A192" s="39"/>
      <c r="B192" s="40"/>
      <c r="C192" s="220" t="s">
        <v>411</v>
      </c>
      <c r="D192" s="220" t="s">
        <v>163</v>
      </c>
      <c r="E192" s="221" t="s">
        <v>412</v>
      </c>
      <c r="F192" s="222" t="s">
        <v>413</v>
      </c>
      <c r="G192" s="223" t="s">
        <v>341</v>
      </c>
      <c r="H192" s="224">
        <v>2</v>
      </c>
      <c r="I192" s="225"/>
      <c r="J192" s="226">
        <f>ROUND(I192*H192,2)</f>
        <v>0</v>
      </c>
      <c r="K192" s="227"/>
      <c r="L192" s="228"/>
      <c r="M192" s="229" t="s">
        <v>1</v>
      </c>
      <c r="N192" s="230" t="s">
        <v>43</v>
      </c>
      <c r="O192" s="92"/>
      <c r="P192" s="231">
        <f>O192*H192</f>
        <v>0</v>
      </c>
      <c r="Q192" s="231">
        <v>0</v>
      </c>
      <c r="R192" s="231">
        <f>Q192*H192</f>
        <v>0</v>
      </c>
      <c r="S192" s="231">
        <v>0</v>
      </c>
      <c r="T192" s="232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3" t="s">
        <v>167</v>
      </c>
      <c r="AT192" s="233" t="s">
        <v>163</v>
      </c>
      <c r="AU192" s="233" t="s">
        <v>86</v>
      </c>
      <c r="AY192" s="18" t="s">
        <v>159</v>
      </c>
      <c r="BE192" s="234">
        <f>IF(N192="základní",J192,0)</f>
        <v>0</v>
      </c>
      <c r="BF192" s="234">
        <f>IF(N192="snížená",J192,0)</f>
        <v>0</v>
      </c>
      <c r="BG192" s="234">
        <f>IF(N192="zákl. přenesená",J192,0)</f>
        <v>0</v>
      </c>
      <c r="BH192" s="234">
        <f>IF(N192="sníž. přenesená",J192,0)</f>
        <v>0</v>
      </c>
      <c r="BI192" s="234">
        <f>IF(N192="nulová",J192,0)</f>
        <v>0</v>
      </c>
      <c r="BJ192" s="18" t="s">
        <v>86</v>
      </c>
      <c r="BK192" s="234">
        <f>ROUND(I192*H192,2)</f>
        <v>0</v>
      </c>
      <c r="BL192" s="18" t="s">
        <v>168</v>
      </c>
      <c r="BM192" s="233" t="s">
        <v>414</v>
      </c>
    </row>
    <row r="193" s="2" customFormat="1" ht="24.15" customHeight="1">
      <c r="A193" s="39"/>
      <c r="B193" s="40"/>
      <c r="C193" s="220" t="s">
        <v>415</v>
      </c>
      <c r="D193" s="220" t="s">
        <v>163</v>
      </c>
      <c r="E193" s="221" t="s">
        <v>416</v>
      </c>
      <c r="F193" s="222" t="s">
        <v>417</v>
      </c>
      <c r="G193" s="223" t="s">
        <v>166</v>
      </c>
      <c r="H193" s="224">
        <v>2</v>
      </c>
      <c r="I193" s="225"/>
      <c r="J193" s="226">
        <f>ROUND(I193*H193,2)</f>
        <v>0</v>
      </c>
      <c r="K193" s="227"/>
      <c r="L193" s="228"/>
      <c r="M193" s="229" t="s">
        <v>1</v>
      </c>
      <c r="N193" s="230" t="s">
        <v>43</v>
      </c>
      <c r="O193" s="92"/>
      <c r="P193" s="231">
        <f>O193*H193</f>
        <v>0</v>
      </c>
      <c r="Q193" s="231">
        <v>0</v>
      </c>
      <c r="R193" s="231">
        <f>Q193*H193</f>
        <v>0</v>
      </c>
      <c r="S193" s="231">
        <v>0</v>
      </c>
      <c r="T193" s="232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3" t="s">
        <v>167</v>
      </c>
      <c r="AT193" s="233" t="s">
        <v>163</v>
      </c>
      <c r="AU193" s="233" t="s">
        <v>86</v>
      </c>
      <c r="AY193" s="18" t="s">
        <v>159</v>
      </c>
      <c r="BE193" s="234">
        <f>IF(N193="základní",J193,0)</f>
        <v>0</v>
      </c>
      <c r="BF193" s="234">
        <f>IF(N193="snížená",J193,0)</f>
        <v>0</v>
      </c>
      <c r="BG193" s="234">
        <f>IF(N193="zákl. přenesená",J193,0)</f>
        <v>0</v>
      </c>
      <c r="BH193" s="234">
        <f>IF(N193="sníž. přenesená",J193,0)</f>
        <v>0</v>
      </c>
      <c r="BI193" s="234">
        <f>IF(N193="nulová",J193,0)</f>
        <v>0</v>
      </c>
      <c r="BJ193" s="18" t="s">
        <v>86</v>
      </c>
      <c r="BK193" s="234">
        <f>ROUND(I193*H193,2)</f>
        <v>0</v>
      </c>
      <c r="BL193" s="18" t="s">
        <v>168</v>
      </c>
      <c r="BM193" s="233" t="s">
        <v>418</v>
      </c>
    </row>
    <row r="194" s="2" customFormat="1" ht="24.15" customHeight="1">
      <c r="A194" s="39"/>
      <c r="B194" s="40"/>
      <c r="C194" s="220" t="s">
        <v>419</v>
      </c>
      <c r="D194" s="220" t="s">
        <v>163</v>
      </c>
      <c r="E194" s="221" t="s">
        <v>420</v>
      </c>
      <c r="F194" s="222" t="s">
        <v>421</v>
      </c>
      <c r="G194" s="223" t="s">
        <v>166</v>
      </c>
      <c r="H194" s="224">
        <v>1</v>
      </c>
      <c r="I194" s="225"/>
      <c r="J194" s="226">
        <f>ROUND(I194*H194,2)</f>
        <v>0</v>
      </c>
      <c r="K194" s="227"/>
      <c r="L194" s="228"/>
      <c r="M194" s="229" t="s">
        <v>1</v>
      </c>
      <c r="N194" s="230" t="s">
        <v>43</v>
      </c>
      <c r="O194" s="92"/>
      <c r="P194" s="231">
        <f>O194*H194</f>
        <v>0</v>
      </c>
      <c r="Q194" s="231">
        <v>0</v>
      </c>
      <c r="R194" s="231">
        <f>Q194*H194</f>
        <v>0</v>
      </c>
      <c r="S194" s="231">
        <v>0</v>
      </c>
      <c r="T194" s="232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3" t="s">
        <v>167</v>
      </c>
      <c r="AT194" s="233" t="s">
        <v>163</v>
      </c>
      <c r="AU194" s="233" t="s">
        <v>86</v>
      </c>
      <c r="AY194" s="18" t="s">
        <v>159</v>
      </c>
      <c r="BE194" s="234">
        <f>IF(N194="základní",J194,0)</f>
        <v>0</v>
      </c>
      <c r="BF194" s="234">
        <f>IF(N194="snížená",J194,0)</f>
        <v>0</v>
      </c>
      <c r="BG194" s="234">
        <f>IF(N194="zákl. přenesená",J194,0)</f>
        <v>0</v>
      </c>
      <c r="BH194" s="234">
        <f>IF(N194="sníž. přenesená",J194,0)</f>
        <v>0</v>
      </c>
      <c r="BI194" s="234">
        <f>IF(N194="nulová",J194,0)</f>
        <v>0</v>
      </c>
      <c r="BJ194" s="18" t="s">
        <v>86</v>
      </c>
      <c r="BK194" s="234">
        <f>ROUND(I194*H194,2)</f>
        <v>0</v>
      </c>
      <c r="BL194" s="18" t="s">
        <v>168</v>
      </c>
      <c r="BM194" s="233" t="s">
        <v>422</v>
      </c>
    </row>
    <row r="195" s="2" customFormat="1" ht="24.15" customHeight="1">
      <c r="A195" s="39"/>
      <c r="B195" s="40"/>
      <c r="C195" s="220" t="s">
        <v>423</v>
      </c>
      <c r="D195" s="220" t="s">
        <v>163</v>
      </c>
      <c r="E195" s="221" t="s">
        <v>424</v>
      </c>
      <c r="F195" s="222" t="s">
        <v>425</v>
      </c>
      <c r="G195" s="223" t="s">
        <v>166</v>
      </c>
      <c r="H195" s="224">
        <v>1</v>
      </c>
      <c r="I195" s="225"/>
      <c r="J195" s="226">
        <f>ROUND(I195*H195,2)</f>
        <v>0</v>
      </c>
      <c r="K195" s="227"/>
      <c r="L195" s="228"/>
      <c r="M195" s="229" t="s">
        <v>1</v>
      </c>
      <c r="N195" s="230" t="s">
        <v>43</v>
      </c>
      <c r="O195" s="92"/>
      <c r="P195" s="231">
        <f>O195*H195</f>
        <v>0</v>
      </c>
      <c r="Q195" s="231">
        <v>0</v>
      </c>
      <c r="R195" s="231">
        <f>Q195*H195</f>
        <v>0</v>
      </c>
      <c r="S195" s="231">
        <v>0</v>
      </c>
      <c r="T195" s="232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3" t="s">
        <v>167</v>
      </c>
      <c r="AT195" s="233" t="s">
        <v>163</v>
      </c>
      <c r="AU195" s="233" t="s">
        <v>86</v>
      </c>
      <c r="AY195" s="18" t="s">
        <v>159</v>
      </c>
      <c r="BE195" s="234">
        <f>IF(N195="základní",J195,0)</f>
        <v>0</v>
      </c>
      <c r="BF195" s="234">
        <f>IF(N195="snížená",J195,0)</f>
        <v>0</v>
      </c>
      <c r="BG195" s="234">
        <f>IF(N195="zákl. přenesená",J195,0)</f>
        <v>0</v>
      </c>
      <c r="BH195" s="234">
        <f>IF(N195="sníž. přenesená",J195,0)</f>
        <v>0</v>
      </c>
      <c r="BI195" s="234">
        <f>IF(N195="nulová",J195,0)</f>
        <v>0</v>
      </c>
      <c r="BJ195" s="18" t="s">
        <v>86</v>
      </c>
      <c r="BK195" s="234">
        <f>ROUND(I195*H195,2)</f>
        <v>0</v>
      </c>
      <c r="BL195" s="18" t="s">
        <v>168</v>
      </c>
      <c r="BM195" s="233" t="s">
        <v>426</v>
      </c>
    </row>
    <row r="196" s="2" customFormat="1" ht="21.75" customHeight="1">
      <c r="A196" s="39"/>
      <c r="B196" s="40"/>
      <c r="C196" s="220" t="s">
        <v>427</v>
      </c>
      <c r="D196" s="220" t="s">
        <v>163</v>
      </c>
      <c r="E196" s="221" t="s">
        <v>428</v>
      </c>
      <c r="F196" s="222" t="s">
        <v>429</v>
      </c>
      <c r="G196" s="223" t="s">
        <v>341</v>
      </c>
      <c r="H196" s="224">
        <v>2</v>
      </c>
      <c r="I196" s="225"/>
      <c r="J196" s="226">
        <f>ROUND(I196*H196,2)</f>
        <v>0</v>
      </c>
      <c r="K196" s="227"/>
      <c r="L196" s="228"/>
      <c r="M196" s="229" t="s">
        <v>1</v>
      </c>
      <c r="N196" s="230" t="s">
        <v>43</v>
      </c>
      <c r="O196" s="92"/>
      <c r="P196" s="231">
        <f>O196*H196</f>
        <v>0</v>
      </c>
      <c r="Q196" s="231">
        <v>0</v>
      </c>
      <c r="R196" s="231">
        <f>Q196*H196</f>
        <v>0</v>
      </c>
      <c r="S196" s="231">
        <v>0</v>
      </c>
      <c r="T196" s="232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3" t="s">
        <v>167</v>
      </c>
      <c r="AT196" s="233" t="s">
        <v>163</v>
      </c>
      <c r="AU196" s="233" t="s">
        <v>86</v>
      </c>
      <c r="AY196" s="18" t="s">
        <v>159</v>
      </c>
      <c r="BE196" s="234">
        <f>IF(N196="základní",J196,0)</f>
        <v>0</v>
      </c>
      <c r="BF196" s="234">
        <f>IF(N196="snížená",J196,0)</f>
        <v>0</v>
      </c>
      <c r="BG196" s="234">
        <f>IF(N196="zákl. přenesená",J196,0)</f>
        <v>0</v>
      </c>
      <c r="BH196" s="234">
        <f>IF(N196="sníž. přenesená",J196,0)</f>
        <v>0</v>
      </c>
      <c r="BI196" s="234">
        <f>IF(N196="nulová",J196,0)</f>
        <v>0</v>
      </c>
      <c r="BJ196" s="18" t="s">
        <v>86</v>
      </c>
      <c r="BK196" s="234">
        <f>ROUND(I196*H196,2)</f>
        <v>0</v>
      </c>
      <c r="BL196" s="18" t="s">
        <v>168</v>
      </c>
      <c r="BM196" s="233" t="s">
        <v>430</v>
      </c>
    </row>
    <row r="197" s="2" customFormat="1" ht="24.15" customHeight="1">
      <c r="A197" s="39"/>
      <c r="B197" s="40"/>
      <c r="C197" s="220" t="s">
        <v>431</v>
      </c>
      <c r="D197" s="220" t="s">
        <v>163</v>
      </c>
      <c r="E197" s="221" t="s">
        <v>432</v>
      </c>
      <c r="F197" s="222" t="s">
        <v>433</v>
      </c>
      <c r="G197" s="223" t="s">
        <v>341</v>
      </c>
      <c r="H197" s="224">
        <v>4</v>
      </c>
      <c r="I197" s="225"/>
      <c r="J197" s="226">
        <f>ROUND(I197*H197,2)</f>
        <v>0</v>
      </c>
      <c r="K197" s="227"/>
      <c r="L197" s="228"/>
      <c r="M197" s="229" t="s">
        <v>1</v>
      </c>
      <c r="N197" s="230" t="s">
        <v>43</v>
      </c>
      <c r="O197" s="92"/>
      <c r="P197" s="231">
        <f>O197*H197</f>
        <v>0</v>
      </c>
      <c r="Q197" s="231">
        <v>0</v>
      </c>
      <c r="R197" s="231">
        <f>Q197*H197</f>
        <v>0</v>
      </c>
      <c r="S197" s="231">
        <v>0</v>
      </c>
      <c r="T197" s="232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3" t="s">
        <v>167</v>
      </c>
      <c r="AT197" s="233" t="s">
        <v>163</v>
      </c>
      <c r="AU197" s="233" t="s">
        <v>86</v>
      </c>
      <c r="AY197" s="18" t="s">
        <v>159</v>
      </c>
      <c r="BE197" s="234">
        <f>IF(N197="základní",J197,0)</f>
        <v>0</v>
      </c>
      <c r="BF197" s="234">
        <f>IF(N197="snížená",J197,0)</f>
        <v>0</v>
      </c>
      <c r="BG197" s="234">
        <f>IF(N197="zákl. přenesená",J197,0)</f>
        <v>0</v>
      </c>
      <c r="BH197" s="234">
        <f>IF(N197="sníž. přenesená",J197,0)</f>
        <v>0</v>
      </c>
      <c r="BI197" s="234">
        <f>IF(N197="nulová",J197,0)</f>
        <v>0</v>
      </c>
      <c r="BJ197" s="18" t="s">
        <v>86</v>
      </c>
      <c r="BK197" s="234">
        <f>ROUND(I197*H197,2)</f>
        <v>0</v>
      </c>
      <c r="BL197" s="18" t="s">
        <v>168</v>
      </c>
      <c r="BM197" s="233" t="s">
        <v>434</v>
      </c>
    </row>
    <row r="198" s="2" customFormat="1" ht="24.15" customHeight="1">
      <c r="A198" s="39"/>
      <c r="B198" s="40"/>
      <c r="C198" s="220" t="s">
        <v>435</v>
      </c>
      <c r="D198" s="220" t="s">
        <v>163</v>
      </c>
      <c r="E198" s="221" t="s">
        <v>436</v>
      </c>
      <c r="F198" s="222" t="s">
        <v>437</v>
      </c>
      <c r="G198" s="223" t="s">
        <v>341</v>
      </c>
      <c r="H198" s="224">
        <v>3</v>
      </c>
      <c r="I198" s="225"/>
      <c r="J198" s="226">
        <f>ROUND(I198*H198,2)</f>
        <v>0</v>
      </c>
      <c r="K198" s="227"/>
      <c r="L198" s="228"/>
      <c r="M198" s="229" t="s">
        <v>1</v>
      </c>
      <c r="N198" s="230" t="s">
        <v>43</v>
      </c>
      <c r="O198" s="92"/>
      <c r="P198" s="231">
        <f>O198*H198</f>
        <v>0</v>
      </c>
      <c r="Q198" s="231">
        <v>0</v>
      </c>
      <c r="R198" s="231">
        <f>Q198*H198</f>
        <v>0</v>
      </c>
      <c r="S198" s="231">
        <v>0</v>
      </c>
      <c r="T198" s="232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3" t="s">
        <v>167</v>
      </c>
      <c r="AT198" s="233" t="s">
        <v>163</v>
      </c>
      <c r="AU198" s="233" t="s">
        <v>86</v>
      </c>
      <c r="AY198" s="18" t="s">
        <v>159</v>
      </c>
      <c r="BE198" s="234">
        <f>IF(N198="základní",J198,0)</f>
        <v>0</v>
      </c>
      <c r="BF198" s="234">
        <f>IF(N198="snížená",J198,0)</f>
        <v>0</v>
      </c>
      <c r="BG198" s="234">
        <f>IF(N198="zákl. přenesená",J198,0)</f>
        <v>0</v>
      </c>
      <c r="BH198" s="234">
        <f>IF(N198="sníž. přenesená",J198,0)</f>
        <v>0</v>
      </c>
      <c r="BI198" s="234">
        <f>IF(N198="nulová",J198,0)</f>
        <v>0</v>
      </c>
      <c r="BJ198" s="18" t="s">
        <v>86</v>
      </c>
      <c r="BK198" s="234">
        <f>ROUND(I198*H198,2)</f>
        <v>0</v>
      </c>
      <c r="BL198" s="18" t="s">
        <v>168</v>
      </c>
      <c r="BM198" s="233" t="s">
        <v>438</v>
      </c>
    </row>
    <row r="199" s="2" customFormat="1" ht="24.15" customHeight="1">
      <c r="A199" s="39"/>
      <c r="B199" s="40"/>
      <c r="C199" s="220" t="s">
        <v>439</v>
      </c>
      <c r="D199" s="220" t="s">
        <v>163</v>
      </c>
      <c r="E199" s="221" t="s">
        <v>440</v>
      </c>
      <c r="F199" s="222" t="s">
        <v>441</v>
      </c>
      <c r="G199" s="223" t="s">
        <v>166</v>
      </c>
      <c r="H199" s="224">
        <v>3</v>
      </c>
      <c r="I199" s="225"/>
      <c r="J199" s="226">
        <f>ROUND(I199*H199,2)</f>
        <v>0</v>
      </c>
      <c r="K199" s="227"/>
      <c r="L199" s="228"/>
      <c r="M199" s="229" t="s">
        <v>1</v>
      </c>
      <c r="N199" s="230" t="s">
        <v>43</v>
      </c>
      <c r="O199" s="92"/>
      <c r="P199" s="231">
        <f>O199*H199</f>
        <v>0</v>
      </c>
      <c r="Q199" s="231">
        <v>0</v>
      </c>
      <c r="R199" s="231">
        <f>Q199*H199</f>
        <v>0</v>
      </c>
      <c r="S199" s="231">
        <v>0</v>
      </c>
      <c r="T199" s="232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3" t="s">
        <v>167</v>
      </c>
      <c r="AT199" s="233" t="s">
        <v>163</v>
      </c>
      <c r="AU199" s="233" t="s">
        <v>86</v>
      </c>
      <c r="AY199" s="18" t="s">
        <v>159</v>
      </c>
      <c r="BE199" s="234">
        <f>IF(N199="základní",J199,0)</f>
        <v>0</v>
      </c>
      <c r="BF199" s="234">
        <f>IF(N199="snížená",J199,0)</f>
        <v>0</v>
      </c>
      <c r="BG199" s="234">
        <f>IF(N199="zákl. přenesená",J199,0)</f>
        <v>0</v>
      </c>
      <c r="BH199" s="234">
        <f>IF(N199="sníž. přenesená",J199,0)</f>
        <v>0</v>
      </c>
      <c r="BI199" s="234">
        <f>IF(N199="nulová",J199,0)</f>
        <v>0</v>
      </c>
      <c r="BJ199" s="18" t="s">
        <v>86</v>
      </c>
      <c r="BK199" s="234">
        <f>ROUND(I199*H199,2)</f>
        <v>0</v>
      </c>
      <c r="BL199" s="18" t="s">
        <v>168</v>
      </c>
      <c r="BM199" s="233" t="s">
        <v>442</v>
      </c>
    </row>
    <row r="200" s="2" customFormat="1" ht="24.15" customHeight="1">
      <c r="A200" s="39"/>
      <c r="B200" s="40"/>
      <c r="C200" s="220" t="s">
        <v>443</v>
      </c>
      <c r="D200" s="220" t="s">
        <v>163</v>
      </c>
      <c r="E200" s="221" t="s">
        <v>444</v>
      </c>
      <c r="F200" s="222" t="s">
        <v>445</v>
      </c>
      <c r="G200" s="223" t="s">
        <v>166</v>
      </c>
      <c r="H200" s="224">
        <v>1</v>
      </c>
      <c r="I200" s="225"/>
      <c r="J200" s="226">
        <f>ROUND(I200*H200,2)</f>
        <v>0</v>
      </c>
      <c r="K200" s="227"/>
      <c r="L200" s="228"/>
      <c r="M200" s="229" t="s">
        <v>1</v>
      </c>
      <c r="N200" s="230" t="s">
        <v>43</v>
      </c>
      <c r="O200" s="92"/>
      <c r="P200" s="231">
        <f>O200*H200</f>
        <v>0</v>
      </c>
      <c r="Q200" s="231">
        <v>0</v>
      </c>
      <c r="R200" s="231">
        <f>Q200*H200</f>
        <v>0</v>
      </c>
      <c r="S200" s="231">
        <v>0</v>
      </c>
      <c r="T200" s="232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3" t="s">
        <v>167</v>
      </c>
      <c r="AT200" s="233" t="s">
        <v>163</v>
      </c>
      <c r="AU200" s="233" t="s">
        <v>86</v>
      </c>
      <c r="AY200" s="18" t="s">
        <v>159</v>
      </c>
      <c r="BE200" s="234">
        <f>IF(N200="základní",J200,0)</f>
        <v>0</v>
      </c>
      <c r="BF200" s="234">
        <f>IF(N200="snížená",J200,0)</f>
        <v>0</v>
      </c>
      <c r="BG200" s="234">
        <f>IF(N200="zákl. přenesená",J200,0)</f>
        <v>0</v>
      </c>
      <c r="BH200" s="234">
        <f>IF(N200="sníž. přenesená",J200,0)</f>
        <v>0</v>
      </c>
      <c r="BI200" s="234">
        <f>IF(N200="nulová",J200,0)</f>
        <v>0</v>
      </c>
      <c r="BJ200" s="18" t="s">
        <v>86</v>
      </c>
      <c r="BK200" s="234">
        <f>ROUND(I200*H200,2)</f>
        <v>0</v>
      </c>
      <c r="BL200" s="18" t="s">
        <v>168</v>
      </c>
      <c r="BM200" s="233" t="s">
        <v>446</v>
      </c>
    </row>
    <row r="201" s="2" customFormat="1" ht="24.15" customHeight="1">
      <c r="A201" s="39"/>
      <c r="B201" s="40"/>
      <c r="C201" s="220" t="s">
        <v>447</v>
      </c>
      <c r="D201" s="220" t="s">
        <v>163</v>
      </c>
      <c r="E201" s="221" t="s">
        <v>448</v>
      </c>
      <c r="F201" s="222" t="s">
        <v>449</v>
      </c>
      <c r="G201" s="223" t="s">
        <v>166</v>
      </c>
      <c r="H201" s="224">
        <v>1</v>
      </c>
      <c r="I201" s="225"/>
      <c r="J201" s="226">
        <f>ROUND(I201*H201,2)</f>
        <v>0</v>
      </c>
      <c r="K201" s="227"/>
      <c r="L201" s="228"/>
      <c r="M201" s="229" t="s">
        <v>1</v>
      </c>
      <c r="N201" s="230" t="s">
        <v>43</v>
      </c>
      <c r="O201" s="92"/>
      <c r="P201" s="231">
        <f>O201*H201</f>
        <v>0</v>
      </c>
      <c r="Q201" s="231">
        <v>0</v>
      </c>
      <c r="R201" s="231">
        <f>Q201*H201</f>
        <v>0</v>
      </c>
      <c r="S201" s="231">
        <v>0</v>
      </c>
      <c r="T201" s="232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3" t="s">
        <v>167</v>
      </c>
      <c r="AT201" s="233" t="s">
        <v>163</v>
      </c>
      <c r="AU201" s="233" t="s">
        <v>86</v>
      </c>
      <c r="AY201" s="18" t="s">
        <v>159</v>
      </c>
      <c r="BE201" s="234">
        <f>IF(N201="základní",J201,0)</f>
        <v>0</v>
      </c>
      <c r="BF201" s="234">
        <f>IF(N201="snížená",J201,0)</f>
        <v>0</v>
      </c>
      <c r="BG201" s="234">
        <f>IF(N201="zákl. přenesená",J201,0)</f>
        <v>0</v>
      </c>
      <c r="BH201" s="234">
        <f>IF(N201="sníž. přenesená",J201,0)</f>
        <v>0</v>
      </c>
      <c r="BI201" s="234">
        <f>IF(N201="nulová",J201,0)</f>
        <v>0</v>
      </c>
      <c r="BJ201" s="18" t="s">
        <v>86</v>
      </c>
      <c r="BK201" s="234">
        <f>ROUND(I201*H201,2)</f>
        <v>0</v>
      </c>
      <c r="BL201" s="18" t="s">
        <v>168</v>
      </c>
      <c r="BM201" s="233" t="s">
        <v>450</v>
      </c>
    </row>
    <row r="202" s="2" customFormat="1" ht="24.15" customHeight="1">
      <c r="A202" s="39"/>
      <c r="B202" s="40"/>
      <c r="C202" s="220" t="s">
        <v>451</v>
      </c>
      <c r="D202" s="220" t="s">
        <v>163</v>
      </c>
      <c r="E202" s="221" t="s">
        <v>452</v>
      </c>
      <c r="F202" s="222" t="s">
        <v>453</v>
      </c>
      <c r="G202" s="223" t="s">
        <v>341</v>
      </c>
      <c r="H202" s="224">
        <v>6</v>
      </c>
      <c r="I202" s="225"/>
      <c r="J202" s="226">
        <f>ROUND(I202*H202,2)</f>
        <v>0</v>
      </c>
      <c r="K202" s="227"/>
      <c r="L202" s="228"/>
      <c r="M202" s="229" t="s">
        <v>1</v>
      </c>
      <c r="N202" s="230" t="s">
        <v>43</v>
      </c>
      <c r="O202" s="92"/>
      <c r="P202" s="231">
        <f>O202*H202</f>
        <v>0</v>
      </c>
      <c r="Q202" s="231">
        <v>0</v>
      </c>
      <c r="R202" s="231">
        <f>Q202*H202</f>
        <v>0</v>
      </c>
      <c r="S202" s="231">
        <v>0</v>
      </c>
      <c r="T202" s="232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3" t="s">
        <v>167</v>
      </c>
      <c r="AT202" s="233" t="s">
        <v>163</v>
      </c>
      <c r="AU202" s="233" t="s">
        <v>86</v>
      </c>
      <c r="AY202" s="18" t="s">
        <v>159</v>
      </c>
      <c r="BE202" s="234">
        <f>IF(N202="základní",J202,0)</f>
        <v>0</v>
      </c>
      <c r="BF202" s="234">
        <f>IF(N202="snížená",J202,0)</f>
        <v>0</v>
      </c>
      <c r="BG202" s="234">
        <f>IF(N202="zákl. přenesená",J202,0)</f>
        <v>0</v>
      </c>
      <c r="BH202" s="234">
        <f>IF(N202="sníž. přenesená",J202,0)</f>
        <v>0</v>
      </c>
      <c r="BI202" s="234">
        <f>IF(N202="nulová",J202,0)</f>
        <v>0</v>
      </c>
      <c r="BJ202" s="18" t="s">
        <v>86</v>
      </c>
      <c r="BK202" s="234">
        <f>ROUND(I202*H202,2)</f>
        <v>0</v>
      </c>
      <c r="BL202" s="18" t="s">
        <v>168</v>
      </c>
      <c r="BM202" s="233" t="s">
        <v>454</v>
      </c>
    </row>
    <row r="203" s="2" customFormat="1" ht="24.15" customHeight="1">
      <c r="A203" s="39"/>
      <c r="B203" s="40"/>
      <c r="C203" s="220" t="s">
        <v>455</v>
      </c>
      <c r="D203" s="220" t="s">
        <v>163</v>
      </c>
      <c r="E203" s="221" t="s">
        <v>456</v>
      </c>
      <c r="F203" s="222" t="s">
        <v>457</v>
      </c>
      <c r="G203" s="223" t="s">
        <v>166</v>
      </c>
      <c r="H203" s="224">
        <v>3</v>
      </c>
      <c r="I203" s="225"/>
      <c r="J203" s="226">
        <f>ROUND(I203*H203,2)</f>
        <v>0</v>
      </c>
      <c r="K203" s="227"/>
      <c r="L203" s="228"/>
      <c r="M203" s="229" t="s">
        <v>1</v>
      </c>
      <c r="N203" s="230" t="s">
        <v>43</v>
      </c>
      <c r="O203" s="92"/>
      <c r="P203" s="231">
        <f>O203*H203</f>
        <v>0</v>
      </c>
      <c r="Q203" s="231">
        <v>0</v>
      </c>
      <c r="R203" s="231">
        <f>Q203*H203</f>
        <v>0</v>
      </c>
      <c r="S203" s="231">
        <v>0</v>
      </c>
      <c r="T203" s="232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3" t="s">
        <v>167</v>
      </c>
      <c r="AT203" s="233" t="s">
        <v>163</v>
      </c>
      <c r="AU203" s="233" t="s">
        <v>86</v>
      </c>
      <c r="AY203" s="18" t="s">
        <v>159</v>
      </c>
      <c r="BE203" s="234">
        <f>IF(N203="základní",J203,0)</f>
        <v>0</v>
      </c>
      <c r="BF203" s="234">
        <f>IF(N203="snížená",J203,0)</f>
        <v>0</v>
      </c>
      <c r="BG203" s="234">
        <f>IF(N203="zákl. přenesená",J203,0)</f>
        <v>0</v>
      </c>
      <c r="BH203" s="234">
        <f>IF(N203="sníž. přenesená",J203,0)</f>
        <v>0</v>
      </c>
      <c r="BI203" s="234">
        <f>IF(N203="nulová",J203,0)</f>
        <v>0</v>
      </c>
      <c r="BJ203" s="18" t="s">
        <v>86</v>
      </c>
      <c r="BK203" s="234">
        <f>ROUND(I203*H203,2)</f>
        <v>0</v>
      </c>
      <c r="BL203" s="18" t="s">
        <v>168</v>
      </c>
      <c r="BM203" s="233" t="s">
        <v>458</v>
      </c>
    </row>
    <row r="204" s="2" customFormat="1" ht="33" customHeight="1">
      <c r="A204" s="39"/>
      <c r="B204" s="40"/>
      <c r="C204" s="220" t="s">
        <v>459</v>
      </c>
      <c r="D204" s="220" t="s">
        <v>163</v>
      </c>
      <c r="E204" s="221" t="s">
        <v>460</v>
      </c>
      <c r="F204" s="222" t="s">
        <v>461</v>
      </c>
      <c r="G204" s="223" t="s">
        <v>176</v>
      </c>
      <c r="H204" s="224">
        <v>0</v>
      </c>
      <c r="I204" s="225"/>
      <c r="J204" s="226">
        <f>ROUND(I204*H204,2)</f>
        <v>0</v>
      </c>
      <c r="K204" s="227"/>
      <c r="L204" s="228"/>
      <c r="M204" s="229" t="s">
        <v>1</v>
      </c>
      <c r="N204" s="230" t="s">
        <v>43</v>
      </c>
      <c r="O204" s="92"/>
      <c r="P204" s="231">
        <f>O204*H204</f>
        <v>0</v>
      </c>
      <c r="Q204" s="231">
        <v>0</v>
      </c>
      <c r="R204" s="231">
        <f>Q204*H204</f>
        <v>0</v>
      </c>
      <c r="S204" s="231">
        <v>0</v>
      </c>
      <c r="T204" s="232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3" t="s">
        <v>167</v>
      </c>
      <c r="AT204" s="233" t="s">
        <v>163</v>
      </c>
      <c r="AU204" s="233" t="s">
        <v>86</v>
      </c>
      <c r="AY204" s="18" t="s">
        <v>159</v>
      </c>
      <c r="BE204" s="234">
        <f>IF(N204="základní",J204,0)</f>
        <v>0</v>
      </c>
      <c r="BF204" s="234">
        <f>IF(N204="snížená",J204,0)</f>
        <v>0</v>
      </c>
      <c r="BG204" s="234">
        <f>IF(N204="zákl. přenesená",J204,0)</f>
        <v>0</v>
      </c>
      <c r="BH204" s="234">
        <f>IF(N204="sníž. přenesená",J204,0)</f>
        <v>0</v>
      </c>
      <c r="BI204" s="234">
        <f>IF(N204="nulová",J204,0)</f>
        <v>0</v>
      </c>
      <c r="BJ204" s="18" t="s">
        <v>86</v>
      </c>
      <c r="BK204" s="234">
        <f>ROUND(I204*H204,2)</f>
        <v>0</v>
      </c>
      <c r="BL204" s="18" t="s">
        <v>168</v>
      </c>
      <c r="BM204" s="233" t="s">
        <v>462</v>
      </c>
    </row>
    <row r="205" s="2" customFormat="1" ht="24.15" customHeight="1">
      <c r="A205" s="39"/>
      <c r="B205" s="40"/>
      <c r="C205" s="220" t="s">
        <v>463</v>
      </c>
      <c r="D205" s="220" t="s">
        <v>163</v>
      </c>
      <c r="E205" s="221" t="s">
        <v>464</v>
      </c>
      <c r="F205" s="222" t="s">
        <v>465</v>
      </c>
      <c r="G205" s="223" t="s">
        <v>341</v>
      </c>
      <c r="H205" s="224">
        <v>4</v>
      </c>
      <c r="I205" s="225"/>
      <c r="J205" s="226">
        <f>ROUND(I205*H205,2)</f>
        <v>0</v>
      </c>
      <c r="K205" s="227"/>
      <c r="L205" s="228"/>
      <c r="M205" s="229" t="s">
        <v>1</v>
      </c>
      <c r="N205" s="230" t="s">
        <v>43</v>
      </c>
      <c r="O205" s="92"/>
      <c r="P205" s="231">
        <f>O205*H205</f>
        <v>0</v>
      </c>
      <c r="Q205" s="231">
        <v>0</v>
      </c>
      <c r="R205" s="231">
        <f>Q205*H205</f>
        <v>0</v>
      </c>
      <c r="S205" s="231">
        <v>0</v>
      </c>
      <c r="T205" s="232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3" t="s">
        <v>167</v>
      </c>
      <c r="AT205" s="233" t="s">
        <v>163</v>
      </c>
      <c r="AU205" s="233" t="s">
        <v>86</v>
      </c>
      <c r="AY205" s="18" t="s">
        <v>159</v>
      </c>
      <c r="BE205" s="234">
        <f>IF(N205="základní",J205,0)</f>
        <v>0</v>
      </c>
      <c r="BF205" s="234">
        <f>IF(N205="snížená",J205,0)</f>
        <v>0</v>
      </c>
      <c r="BG205" s="234">
        <f>IF(N205="zákl. přenesená",J205,0)</f>
        <v>0</v>
      </c>
      <c r="BH205" s="234">
        <f>IF(N205="sníž. přenesená",J205,0)</f>
        <v>0</v>
      </c>
      <c r="BI205" s="234">
        <f>IF(N205="nulová",J205,0)</f>
        <v>0</v>
      </c>
      <c r="BJ205" s="18" t="s">
        <v>86</v>
      </c>
      <c r="BK205" s="234">
        <f>ROUND(I205*H205,2)</f>
        <v>0</v>
      </c>
      <c r="BL205" s="18" t="s">
        <v>168</v>
      </c>
      <c r="BM205" s="233" t="s">
        <v>466</v>
      </c>
    </row>
    <row r="206" s="2" customFormat="1" ht="24.15" customHeight="1">
      <c r="A206" s="39"/>
      <c r="B206" s="40"/>
      <c r="C206" s="220" t="s">
        <v>467</v>
      </c>
      <c r="D206" s="220" t="s">
        <v>163</v>
      </c>
      <c r="E206" s="221" t="s">
        <v>468</v>
      </c>
      <c r="F206" s="222" t="s">
        <v>469</v>
      </c>
      <c r="G206" s="223" t="s">
        <v>166</v>
      </c>
      <c r="H206" s="224">
        <v>5</v>
      </c>
      <c r="I206" s="225"/>
      <c r="J206" s="226">
        <f>ROUND(I206*H206,2)</f>
        <v>0</v>
      </c>
      <c r="K206" s="227"/>
      <c r="L206" s="228"/>
      <c r="M206" s="229" t="s">
        <v>1</v>
      </c>
      <c r="N206" s="230" t="s">
        <v>43</v>
      </c>
      <c r="O206" s="92"/>
      <c r="P206" s="231">
        <f>O206*H206</f>
        <v>0</v>
      </c>
      <c r="Q206" s="231">
        <v>0</v>
      </c>
      <c r="R206" s="231">
        <f>Q206*H206</f>
        <v>0</v>
      </c>
      <c r="S206" s="231">
        <v>0</v>
      </c>
      <c r="T206" s="232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3" t="s">
        <v>167</v>
      </c>
      <c r="AT206" s="233" t="s">
        <v>163</v>
      </c>
      <c r="AU206" s="233" t="s">
        <v>86</v>
      </c>
      <c r="AY206" s="18" t="s">
        <v>159</v>
      </c>
      <c r="BE206" s="234">
        <f>IF(N206="základní",J206,0)</f>
        <v>0</v>
      </c>
      <c r="BF206" s="234">
        <f>IF(N206="snížená",J206,0)</f>
        <v>0</v>
      </c>
      <c r="BG206" s="234">
        <f>IF(N206="zákl. přenesená",J206,0)</f>
        <v>0</v>
      </c>
      <c r="BH206" s="234">
        <f>IF(N206="sníž. přenesená",J206,0)</f>
        <v>0</v>
      </c>
      <c r="BI206" s="234">
        <f>IF(N206="nulová",J206,0)</f>
        <v>0</v>
      </c>
      <c r="BJ206" s="18" t="s">
        <v>86</v>
      </c>
      <c r="BK206" s="234">
        <f>ROUND(I206*H206,2)</f>
        <v>0</v>
      </c>
      <c r="BL206" s="18" t="s">
        <v>168</v>
      </c>
      <c r="BM206" s="233" t="s">
        <v>470</v>
      </c>
    </row>
    <row r="207" s="2" customFormat="1" ht="21.75" customHeight="1">
      <c r="A207" s="39"/>
      <c r="B207" s="40"/>
      <c r="C207" s="220" t="s">
        <v>471</v>
      </c>
      <c r="D207" s="220" t="s">
        <v>163</v>
      </c>
      <c r="E207" s="221" t="s">
        <v>472</v>
      </c>
      <c r="F207" s="222" t="s">
        <v>473</v>
      </c>
      <c r="G207" s="223" t="s">
        <v>166</v>
      </c>
      <c r="H207" s="224">
        <v>1</v>
      </c>
      <c r="I207" s="225"/>
      <c r="J207" s="226">
        <f>ROUND(I207*H207,2)</f>
        <v>0</v>
      </c>
      <c r="K207" s="227"/>
      <c r="L207" s="228"/>
      <c r="M207" s="229" t="s">
        <v>1</v>
      </c>
      <c r="N207" s="230" t="s">
        <v>43</v>
      </c>
      <c r="O207" s="92"/>
      <c r="P207" s="231">
        <f>O207*H207</f>
        <v>0</v>
      </c>
      <c r="Q207" s="231">
        <v>0</v>
      </c>
      <c r="R207" s="231">
        <f>Q207*H207</f>
        <v>0</v>
      </c>
      <c r="S207" s="231">
        <v>0</v>
      </c>
      <c r="T207" s="232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3" t="s">
        <v>167</v>
      </c>
      <c r="AT207" s="233" t="s">
        <v>163</v>
      </c>
      <c r="AU207" s="233" t="s">
        <v>86</v>
      </c>
      <c r="AY207" s="18" t="s">
        <v>159</v>
      </c>
      <c r="BE207" s="234">
        <f>IF(N207="základní",J207,0)</f>
        <v>0</v>
      </c>
      <c r="BF207" s="234">
        <f>IF(N207="snížená",J207,0)</f>
        <v>0</v>
      </c>
      <c r="BG207" s="234">
        <f>IF(N207="zákl. přenesená",J207,0)</f>
        <v>0</v>
      </c>
      <c r="BH207" s="234">
        <f>IF(N207="sníž. přenesená",J207,0)</f>
        <v>0</v>
      </c>
      <c r="BI207" s="234">
        <f>IF(N207="nulová",J207,0)</f>
        <v>0</v>
      </c>
      <c r="BJ207" s="18" t="s">
        <v>86</v>
      </c>
      <c r="BK207" s="234">
        <f>ROUND(I207*H207,2)</f>
        <v>0</v>
      </c>
      <c r="BL207" s="18" t="s">
        <v>168</v>
      </c>
      <c r="BM207" s="233" t="s">
        <v>474</v>
      </c>
    </row>
    <row r="208" s="2" customFormat="1" ht="16.5" customHeight="1">
      <c r="A208" s="39"/>
      <c r="B208" s="40"/>
      <c r="C208" s="220" t="s">
        <v>475</v>
      </c>
      <c r="D208" s="220" t="s">
        <v>163</v>
      </c>
      <c r="E208" s="221" t="s">
        <v>476</v>
      </c>
      <c r="F208" s="222" t="s">
        <v>477</v>
      </c>
      <c r="G208" s="223" t="s">
        <v>166</v>
      </c>
      <c r="H208" s="224">
        <v>1</v>
      </c>
      <c r="I208" s="225"/>
      <c r="J208" s="226">
        <f>ROUND(I208*H208,2)</f>
        <v>0</v>
      </c>
      <c r="K208" s="227"/>
      <c r="L208" s="228"/>
      <c r="M208" s="229" t="s">
        <v>1</v>
      </c>
      <c r="N208" s="230" t="s">
        <v>43</v>
      </c>
      <c r="O208" s="92"/>
      <c r="P208" s="231">
        <f>O208*H208</f>
        <v>0</v>
      </c>
      <c r="Q208" s="231">
        <v>0</v>
      </c>
      <c r="R208" s="231">
        <f>Q208*H208</f>
        <v>0</v>
      </c>
      <c r="S208" s="231">
        <v>0</v>
      </c>
      <c r="T208" s="232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3" t="s">
        <v>167</v>
      </c>
      <c r="AT208" s="233" t="s">
        <v>163</v>
      </c>
      <c r="AU208" s="233" t="s">
        <v>86</v>
      </c>
      <c r="AY208" s="18" t="s">
        <v>159</v>
      </c>
      <c r="BE208" s="234">
        <f>IF(N208="základní",J208,0)</f>
        <v>0</v>
      </c>
      <c r="BF208" s="234">
        <f>IF(N208="snížená",J208,0)</f>
        <v>0</v>
      </c>
      <c r="BG208" s="234">
        <f>IF(N208="zákl. přenesená",J208,0)</f>
        <v>0</v>
      </c>
      <c r="BH208" s="234">
        <f>IF(N208="sníž. přenesená",J208,0)</f>
        <v>0</v>
      </c>
      <c r="BI208" s="234">
        <f>IF(N208="nulová",J208,0)</f>
        <v>0</v>
      </c>
      <c r="BJ208" s="18" t="s">
        <v>86</v>
      </c>
      <c r="BK208" s="234">
        <f>ROUND(I208*H208,2)</f>
        <v>0</v>
      </c>
      <c r="BL208" s="18" t="s">
        <v>168</v>
      </c>
      <c r="BM208" s="233" t="s">
        <v>478</v>
      </c>
    </row>
    <row r="209" s="2" customFormat="1" ht="16.5" customHeight="1">
      <c r="A209" s="39"/>
      <c r="B209" s="40"/>
      <c r="C209" s="220" t="s">
        <v>479</v>
      </c>
      <c r="D209" s="220" t="s">
        <v>163</v>
      </c>
      <c r="E209" s="221" t="s">
        <v>480</v>
      </c>
      <c r="F209" s="222" t="s">
        <v>481</v>
      </c>
      <c r="G209" s="223" t="s">
        <v>341</v>
      </c>
      <c r="H209" s="224">
        <v>5</v>
      </c>
      <c r="I209" s="225"/>
      <c r="J209" s="226">
        <f>ROUND(I209*H209,2)</f>
        <v>0</v>
      </c>
      <c r="K209" s="227"/>
      <c r="L209" s="228"/>
      <c r="M209" s="229" t="s">
        <v>1</v>
      </c>
      <c r="N209" s="230" t="s">
        <v>43</v>
      </c>
      <c r="O209" s="92"/>
      <c r="P209" s="231">
        <f>O209*H209</f>
        <v>0</v>
      </c>
      <c r="Q209" s="231">
        <v>0</v>
      </c>
      <c r="R209" s="231">
        <f>Q209*H209</f>
        <v>0</v>
      </c>
      <c r="S209" s="231">
        <v>0</v>
      </c>
      <c r="T209" s="232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3" t="s">
        <v>167</v>
      </c>
      <c r="AT209" s="233" t="s">
        <v>163</v>
      </c>
      <c r="AU209" s="233" t="s">
        <v>86</v>
      </c>
      <c r="AY209" s="18" t="s">
        <v>159</v>
      </c>
      <c r="BE209" s="234">
        <f>IF(N209="základní",J209,0)</f>
        <v>0</v>
      </c>
      <c r="BF209" s="234">
        <f>IF(N209="snížená",J209,0)</f>
        <v>0</v>
      </c>
      <c r="BG209" s="234">
        <f>IF(N209="zákl. přenesená",J209,0)</f>
        <v>0</v>
      </c>
      <c r="BH209" s="234">
        <f>IF(N209="sníž. přenesená",J209,0)</f>
        <v>0</v>
      </c>
      <c r="BI209" s="234">
        <f>IF(N209="nulová",J209,0)</f>
        <v>0</v>
      </c>
      <c r="BJ209" s="18" t="s">
        <v>86</v>
      </c>
      <c r="BK209" s="234">
        <f>ROUND(I209*H209,2)</f>
        <v>0</v>
      </c>
      <c r="BL209" s="18" t="s">
        <v>168</v>
      </c>
      <c r="BM209" s="233" t="s">
        <v>482</v>
      </c>
    </row>
    <row r="210" s="2" customFormat="1" ht="24.15" customHeight="1">
      <c r="A210" s="39"/>
      <c r="B210" s="40"/>
      <c r="C210" s="220" t="s">
        <v>483</v>
      </c>
      <c r="D210" s="220" t="s">
        <v>163</v>
      </c>
      <c r="E210" s="221" t="s">
        <v>484</v>
      </c>
      <c r="F210" s="222" t="s">
        <v>485</v>
      </c>
      <c r="G210" s="223" t="s">
        <v>341</v>
      </c>
      <c r="H210" s="224">
        <v>6</v>
      </c>
      <c r="I210" s="225"/>
      <c r="J210" s="226">
        <f>ROUND(I210*H210,2)</f>
        <v>0</v>
      </c>
      <c r="K210" s="227"/>
      <c r="L210" s="228"/>
      <c r="M210" s="229" t="s">
        <v>1</v>
      </c>
      <c r="N210" s="230" t="s">
        <v>43</v>
      </c>
      <c r="O210" s="92"/>
      <c r="P210" s="231">
        <f>O210*H210</f>
        <v>0</v>
      </c>
      <c r="Q210" s="231">
        <v>0</v>
      </c>
      <c r="R210" s="231">
        <f>Q210*H210</f>
        <v>0</v>
      </c>
      <c r="S210" s="231">
        <v>0</v>
      </c>
      <c r="T210" s="232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3" t="s">
        <v>167</v>
      </c>
      <c r="AT210" s="233" t="s">
        <v>163</v>
      </c>
      <c r="AU210" s="233" t="s">
        <v>86</v>
      </c>
      <c r="AY210" s="18" t="s">
        <v>159</v>
      </c>
      <c r="BE210" s="234">
        <f>IF(N210="základní",J210,0)</f>
        <v>0</v>
      </c>
      <c r="BF210" s="234">
        <f>IF(N210="snížená",J210,0)</f>
        <v>0</v>
      </c>
      <c r="BG210" s="234">
        <f>IF(N210="zákl. přenesená",J210,0)</f>
        <v>0</v>
      </c>
      <c r="BH210" s="234">
        <f>IF(N210="sníž. přenesená",J210,0)</f>
        <v>0</v>
      </c>
      <c r="BI210" s="234">
        <f>IF(N210="nulová",J210,0)</f>
        <v>0</v>
      </c>
      <c r="BJ210" s="18" t="s">
        <v>86</v>
      </c>
      <c r="BK210" s="234">
        <f>ROUND(I210*H210,2)</f>
        <v>0</v>
      </c>
      <c r="BL210" s="18" t="s">
        <v>168</v>
      </c>
      <c r="BM210" s="233" t="s">
        <v>486</v>
      </c>
    </row>
    <row r="211" s="2" customFormat="1" ht="24.15" customHeight="1">
      <c r="A211" s="39"/>
      <c r="B211" s="40"/>
      <c r="C211" s="220" t="s">
        <v>487</v>
      </c>
      <c r="D211" s="220" t="s">
        <v>163</v>
      </c>
      <c r="E211" s="221" t="s">
        <v>488</v>
      </c>
      <c r="F211" s="222" t="s">
        <v>489</v>
      </c>
      <c r="G211" s="223" t="s">
        <v>166</v>
      </c>
      <c r="H211" s="224">
        <v>1</v>
      </c>
      <c r="I211" s="225"/>
      <c r="J211" s="226">
        <f>ROUND(I211*H211,2)</f>
        <v>0</v>
      </c>
      <c r="K211" s="227"/>
      <c r="L211" s="228"/>
      <c r="M211" s="229" t="s">
        <v>1</v>
      </c>
      <c r="N211" s="230" t="s">
        <v>43</v>
      </c>
      <c r="O211" s="92"/>
      <c r="P211" s="231">
        <f>O211*H211</f>
        <v>0</v>
      </c>
      <c r="Q211" s="231">
        <v>0</v>
      </c>
      <c r="R211" s="231">
        <f>Q211*H211</f>
        <v>0</v>
      </c>
      <c r="S211" s="231">
        <v>0</v>
      </c>
      <c r="T211" s="232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3" t="s">
        <v>167</v>
      </c>
      <c r="AT211" s="233" t="s">
        <v>163</v>
      </c>
      <c r="AU211" s="233" t="s">
        <v>86</v>
      </c>
      <c r="AY211" s="18" t="s">
        <v>159</v>
      </c>
      <c r="BE211" s="234">
        <f>IF(N211="základní",J211,0)</f>
        <v>0</v>
      </c>
      <c r="BF211" s="234">
        <f>IF(N211="snížená",J211,0)</f>
        <v>0</v>
      </c>
      <c r="BG211" s="234">
        <f>IF(N211="zákl. přenesená",J211,0)</f>
        <v>0</v>
      </c>
      <c r="BH211" s="234">
        <f>IF(N211="sníž. přenesená",J211,0)</f>
        <v>0</v>
      </c>
      <c r="BI211" s="234">
        <f>IF(N211="nulová",J211,0)</f>
        <v>0</v>
      </c>
      <c r="BJ211" s="18" t="s">
        <v>86</v>
      </c>
      <c r="BK211" s="234">
        <f>ROUND(I211*H211,2)</f>
        <v>0</v>
      </c>
      <c r="BL211" s="18" t="s">
        <v>168</v>
      </c>
      <c r="BM211" s="233" t="s">
        <v>490</v>
      </c>
    </row>
    <row r="212" s="2" customFormat="1" ht="24.15" customHeight="1">
      <c r="A212" s="39"/>
      <c r="B212" s="40"/>
      <c r="C212" s="220" t="s">
        <v>491</v>
      </c>
      <c r="D212" s="220" t="s">
        <v>163</v>
      </c>
      <c r="E212" s="221" t="s">
        <v>492</v>
      </c>
      <c r="F212" s="222" t="s">
        <v>493</v>
      </c>
      <c r="G212" s="223" t="s">
        <v>166</v>
      </c>
      <c r="H212" s="224">
        <v>1</v>
      </c>
      <c r="I212" s="225"/>
      <c r="J212" s="226">
        <f>ROUND(I212*H212,2)</f>
        <v>0</v>
      </c>
      <c r="K212" s="227"/>
      <c r="L212" s="228"/>
      <c r="M212" s="229" t="s">
        <v>1</v>
      </c>
      <c r="N212" s="230" t="s">
        <v>43</v>
      </c>
      <c r="O212" s="92"/>
      <c r="P212" s="231">
        <f>O212*H212</f>
        <v>0</v>
      </c>
      <c r="Q212" s="231">
        <v>0</v>
      </c>
      <c r="R212" s="231">
        <f>Q212*H212</f>
        <v>0</v>
      </c>
      <c r="S212" s="231">
        <v>0</v>
      </c>
      <c r="T212" s="232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3" t="s">
        <v>167</v>
      </c>
      <c r="AT212" s="233" t="s">
        <v>163</v>
      </c>
      <c r="AU212" s="233" t="s">
        <v>86</v>
      </c>
      <c r="AY212" s="18" t="s">
        <v>159</v>
      </c>
      <c r="BE212" s="234">
        <f>IF(N212="základní",J212,0)</f>
        <v>0</v>
      </c>
      <c r="BF212" s="234">
        <f>IF(N212="snížená",J212,0)</f>
        <v>0</v>
      </c>
      <c r="BG212" s="234">
        <f>IF(N212="zákl. přenesená",J212,0)</f>
        <v>0</v>
      </c>
      <c r="BH212" s="234">
        <f>IF(N212="sníž. přenesená",J212,0)</f>
        <v>0</v>
      </c>
      <c r="BI212" s="234">
        <f>IF(N212="nulová",J212,0)</f>
        <v>0</v>
      </c>
      <c r="BJ212" s="18" t="s">
        <v>86</v>
      </c>
      <c r="BK212" s="234">
        <f>ROUND(I212*H212,2)</f>
        <v>0</v>
      </c>
      <c r="BL212" s="18" t="s">
        <v>168</v>
      </c>
      <c r="BM212" s="233" t="s">
        <v>494</v>
      </c>
    </row>
    <row r="213" s="2" customFormat="1" ht="24.15" customHeight="1">
      <c r="A213" s="39"/>
      <c r="B213" s="40"/>
      <c r="C213" s="220" t="s">
        <v>495</v>
      </c>
      <c r="D213" s="220" t="s">
        <v>163</v>
      </c>
      <c r="E213" s="221" t="s">
        <v>496</v>
      </c>
      <c r="F213" s="222" t="s">
        <v>497</v>
      </c>
      <c r="G213" s="223" t="s">
        <v>341</v>
      </c>
      <c r="H213" s="224">
        <v>16</v>
      </c>
      <c r="I213" s="225"/>
      <c r="J213" s="226">
        <f>ROUND(I213*H213,2)</f>
        <v>0</v>
      </c>
      <c r="K213" s="227"/>
      <c r="L213" s="228"/>
      <c r="M213" s="229" t="s">
        <v>1</v>
      </c>
      <c r="N213" s="230" t="s">
        <v>43</v>
      </c>
      <c r="O213" s="92"/>
      <c r="P213" s="231">
        <f>O213*H213</f>
        <v>0</v>
      </c>
      <c r="Q213" s="231">
        <v>0</v>
      </c>
      <c r="R213" s="231">
        <f>Q213*H213</f>
        <v>0</v>
      </c>
      <c r="S213" s="231">
        <v>0</v>
      </c>
      <c r="T213" s="232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3" t="s">
        <v>167</v>
      </c>
      <c r="AT213" s="233" t="s">
        <v>163</v>
      </c>
      <c r="AU213" s="233" t="s">
        <v>86</v>
      </c>
      <c r="AY213" s="18" t="s">
        <v>159</v>
      </c>
      <c r="BE213" s="234">
        <f>IF(N213="základní",J213,0)</f>
        <v>0</v>
      </c>
      <c r="BF213" s="234">
        <f>IF(N213="snížená",J213,0)</f>
        <v>0</v>
      </c>
      <c r="BG213" s="234">
        <f>IF(N213="zákl. přenesená",J213,0)</f>
        <v>0</v>
      </c>
      <c r="BH213" s="234">
        <f>IF(N213="sníž. přenesená",J213,0)</f>
        <v>0</v>
      </c>
      <c r="BI213" s="234">
        <f>IF(N213="nulová",J213,0)</f>
        <v>0</v>
      </c>
      <c r="BJ213" s="18" t="s">
        <v>86</v>
      </c>
      <c r="BK213" s="234">
        <f>ROUND(I213*H213,2)</f>
        <v>0</v>
      </c>
      <c r="BL213" s="18" t="s">
        <v>168</v>
      </c>
      <c r="BM213" s="233" t="s">
        <v>498</v>
      </c>
    </row>
    <row r="214" s="2" customFormat="1" ht="24.15" customHeight="1">
      <c r="A214" s="39"/>
      <c r="B214" s="40"/>
      <c r="C214" s="220" t="s">
        <v>499</v>
      </c>
      <c r="D214" s="220" t="s">
        <v>163</v>
      </c>
      <c r="E214" s="221" t="s">
        <v>500</v>
      </c>
      <c r="F214" s="222" t="s">
        <v>501</v>
      </c>
      <c r="G214" s="223" t="s">
        <v>166</v>
      </c>
      <c r="H214" s="224">
        <v>5</v>
      </c>
      <c r="I214" s="225"/>
      <c r="J214" s="226">
        <f>ROUND(I214*H214,2)</f>
        <v>0</v>
      </c>
      <c r="K214" s="227"/>
      <c r="L214" s="228"/>
      <c r="M214" s="229" t="s">
        <v>1</v>
      </c>
      <c r="N214" s="230" t="s">
        <v>43</v>
      </c>
      <c r="O214" s="92"/>
      <c r="P214" s="231">
        <f>O214*H214</f>
        <v>0</v>
      </c>
      <c r="Q214" s="231">
        <v>0</v>
      </c>
      <c r="R214" s="231">
        <f>Q214*H214</f>
        <v>0</v>
      </c>
      <c r="S214" s="231">
        <v>0</v>
      </c>
      <c r="T214" s="232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3" t="s">
        <v>167</v>
      </c>
      <c r="AT214" s="233" t="s">
        <v>163</v>
      </c>
      <c r="AU214" s="233" t="s">
        <v>86</v>
      </c>
      <c r="AY214" s="18" t="s">
        <v>159</v>
      </c>
      <c r="BE214" s="234">
        <f>IF(N214="základní",J214,0)</f>
        <v>0</v>
      </c>
      <c r="BF214" s="234">
        <f>IF(N214="snížená",J214,0)</f>
        <v>0</v>
      </c>
      <c r="BG214" s="234">
        <f>IF(N214="zákl. přenesená",J214,0)</f>
        <v>0</v>
      </c>
      <c r="BH214" s="234">
        <f>IF(N214="sníž. přenesená",J214,0)</f>
        <v>0</v>
      </c>
      <c r="BI214" s="234">
        <f>IF(N214="nulová",J214,0)</f>
        <v>0</v>
      </c>
      <c r="BJ214" s="18" t="s">
        <v>86</v>
      </c>
      <c r="BK214" s="234">
        <f>ROUND(I214*H214,2)</f>
        <v>0</v>
      </c>
      <c r="BL214" s="18" t="s">
        <v>168</v>
      </c>
      <c r="BM214" s="233" t="s">
        <v>502</v>
      </c>
    </row>
    <row r="215" s="2" customFormat="1" ht="24.15" customHeight="1">
      <c r="A215" s="39"/>
      <c r="B215" s="40"/>
      <c r="C215" s="220" t="s">
        <v>503</v>
      </c>
      <c r="D215" s="220" t="s">
        <v>163</v>
      </c>
      <c r="E215" s="221" t="s">
        <v>504</v>
      </c>
      <c r="F215" s="222" t="s">
        <v>505</v>
      </c>
      <c r="G215" s="223" t="s">
        <v>166</v>
      </c>
      <c r="H215" s="224">
        <v>1</v>
      </c>
      <c r="I215" s="225"/>
      <c r="J215" s="226">
        <f>ROUND(I215*H215,2)</f>
        <v>0</v>
      </c>
      <c r="K215" s="227"/>
      <c r="L215" s="228"/>
      <c r="M215" s="229" t="s">
        <v>1</v>
      </c>
      <c r="N215" s="230" t="s">
        <v>43</v>
      </c>
      <c r="O215" s="92"/>
      <c r="P215" s="231">
        <f>O215*H215</f>
        <v>0</v>
      </c>
      <c r="Q215" s="231">
        <v>0</v>
      </c>
      <c r="R215" s="231">
        <f>Q215*H215</f>
        <v>0</v>
      </c>
      <c r="S215" s="231">
        <v>0</v>
      </c>
      <c r="T215" s="232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3" t="s">
        <v>167</v>
      </c>
      <c r="AT215" s="233" t="s">
        <v>163</v>
      </c>
      <c r="AU215" s="233" t="s">
        <v>86</v>
      </c>
      <c r="AY215" s="18" t="s">
        <v>159</v>
      </c>
      <c r="BE215" s="234">
        <f>IF(N215="základní",J215,0)</f>
        <v>0</v>
      </c>
      <c r="BF215" s="234">
        <f>IF(N215="snížená",J215,0)</f>
        <v>0</v>
      </c>
      <c r="BG215" s="234">
        <f>IF(N215="zákl. přenesená",J215,0)</f>
        <v>0</v>
      </c>
      <c r="BH215" s="234">
        <f>IF(N215="sníž. přenesená",J215,0)</f>
        <v>0</v>
      </c>
      <c r="BI215" s="234">
        <f>IF(N215="nulová",J215,0)</f>
        <v>0</v>
      </c>
      <c r="BJ215" s="18" t="s">
        <v>86</v>
      </c>
      <c r="BK215" s="234">
        <f>ROUND(I215*H215,2)</f>
        <v>0</v>
      </c>
      <c r="BL215" s="18" t="s">
        <v>168</v>
      </c>
      <c r="BM215" s="233" t="s">
        <v>506</v>
      </c>
    </row>
    <row r="216" s="2" customFormat="1" ht="24.15" customHeight="1">
      <c r="A216" s="39"/>
      <c r="B216" s="40"/>
      <c r="C216" s="220" t="s">
        <v>507</v>
      </c>
      <c r="D216" s="220" t="s">
        <v>163</v>
      </c>
      <c r="E216" s="221" t="s">
        <v>508</v>
      </c>
      <c r="F216" s="222" t="s">
        <v>509</v>
      </c>
      <c r="G216" s="223" t="s">
        <v>176</v>
      </c>
      <c r="H216" s="224">
        <v>0</v>
      </c>
      <c r="I216" s="225"/>
      <c r="J216" s="226">
        <f>ROUND(I216*H216,2)</f>
        <v>0</v>
      </c>
      <c r="K216" s="227"/>
      <c r="L216" s="228"/>
      <c r="M216" s="229" t="s">
        <v>1</v>
      </c>
      <c r="N216" s="230" t="s">
        <v>43</v>
      </c>
      <c r="O216" s="92"/>
      <c r="P216" s="231">
        <f>O216*H216</f>
        <v>0</v>
      </c>
      <c r="Q216" s="231">
        <v>0</v>
      </c>
      <c r="R216" s="231">
        <f>Q216*H216</f>
        <v>0</v>
      </c>
      <c r="S216" s="231">
        <v>0</v>
      </c>
      <c r="T216" s="232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3" t="s">
        <v>167</v>
      </c>
      <c r="AT216" s="233" t="s">
        <v>163</v>
      </c>
      <c r="AU216" s="233" t="s">
        <v>86</v>
      </c>
      <c r="AY216" s="18" t="s">
        <v>159</v>
      </c>
      <c r="BE216" s="234">
        <f>IF(N216="základní",J216,0)</f>
        <v>0</v>
      </c>
      <c r="BF216" s="234">
        <f>IF(N216="snížená",J216,0)</f>
        <v>0</v>
      </c>
      <c r="BG216" s="234">
        <f>IF(N216="zákl. přenesená",J216,0)</f>
        <v>0</v>
      </c>
      <c r="BH216" s="234">
        <f>IF(N216="sníž. přenesená",J216,0)</f>
        <v>0</v>
      </c>
      <c r="BI216" s="234">
        <f>IF(N216="nulová",J216,0)</f>
        <v>0</v>
      </c>
      <c r="BJ216" s="18" t="s">
        <v>86</v>
      </c>
      <c r="BK216" s="234">
        <f>ROUND(I216*H216,2)</f>
        <v>0</v>
      </c>
      <c r="BL216" s="18" t="s">
        <v>168</v>
      </c>
      <c r="BM216" s="233" t="s">
        <v>510</v>
      </c>
    </row>
    <row r="217" s="2" customFormat="1" ht="24.15" customHeight="1">
      <c r="A217" s="39"/>
      <c r="B217" s="40"/>
      <c r="C217" s="220" t="s">
        <v>511</v>
      </c>
      <c r="D217" s="220" t="s">
        <v>163</v>
      </c>
      <c r="E217" s="221" t="s">
        <v>512</v>
      </c>
      <c r="F217" s="222" t="s">
        <v>513</v>
      </c>
      <c r="G217" s="223" t="s">
        <v>166</v>
      </c>
      <c r="H217" s="224">
        <v>6</v>
      </c>
      <c r="I217" s="225"/>
      <c r="J217" s="226">
        <f>ROUND(I217*H217,2)</f>
        <v>0</v>
      </c>
      <c r="K217" s="227"/>
      <c r="L217" s="228"/>
      <c r="M217" s="229" t="s">
        <v>1</v>
      </c>
      <c r="N217" s="230" t="s">
        <v>43</v>
      </c>
      <c r="O217" s="92"/>
      <c r="P217" s="231">
        <f>O217*H217</f>
        <v>0</v>
      </c>
      <c r="Q217" s="231">
        <v>0</v>
      </c>
      <c r="R217" s="231">
        <f>Q217*H217</f>
        <v>0</v>
      </c>
      <c r="S217" s="231">
        <v>0</v>
      </c>
      <c r="T217" s="232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3" t="s">
        <v>167</v>
      </c>
      <c r="AT217" s="233" t="s">
        <v>163</v>
      </c>
      <c r="AU217" s="233" t="s">
        <v>86</v>
      </c>
      <c r="AY217" s="18" t="s">
        <v>159</v>
      </c>
      <c r="BE217" s="234">
        <f>IF(N217="základní",J217,0)</f>
        <v>0</v>
      </c>
      <c r="BF217" s="234">
        <f>IF(N217="snížená",J217,0)</f>
        <v>0</v>
      </c>
      <c r="BG217" s="234">
        <f>IF(N217="zákl. přenesená",J217,0)</f>
        <v>0</v>
      </c>
      <c r="BH217" s="234">
        <f>IF(N217="sníž. přenesená",J217,0)</f>
        <v>0</v>
      </c>
      <c r="BI217" s="234">
        <f>IF(N217="nulová",J217,0)</f>
        <v>0</v>
      </c>
      <c r="BJ217" s="18" t="s">
        <v>86</v>
      </c>
      <c r="BK217" s="234">
        <f>ROUND(I217*H217,2)</f>
        <v>0</v>
      </c>
      <c r="BL217" s="18" t="s">
        <v>168</v>
      </c>
      <c r="BM217" s="233" t="s">
        <v>514</v>
      </c>
    </row>
    <row r="218" s="2" customFormat="1" ht="24.15" customHeight="1">
      <c r="A218" s="39"/>
      <c r="B218" s="40"/>
      <c r="C218" s="220" t="s">
        <v>515</v>
      </c>
      <c r="D218" s="220" t="s">
        <v>163</v>
      </c>
      <c r="E218" s="221" t="s">
        <v>516</v>
      </c>
      <c r="F218" s="222" t="s">
        <v>517</v>
      </c>
      <c r="G218" s="223" t="s">
        <v>341</v>
      </c>
      <c r="H218" s="224">
        <v>20</v>
      </c>
      <c r="I218" s="225"/>
      <c r="J218" s="226">
        <f>ROUND(I218*H218,2)</f>
        <v>0</v>
      </c>
      <c r="K218" s="227"/>
      <c r="L218" s="228"/>
      <c r="M218" s="229" t="s">
        <v>1</v>
      </c>
      <c r="N218" s="230" t="s">
        <v>43</v>
      </c>
      <c r="O218" s="92"/>
      <c r="P218" s="231">
        <f>O218*H218</f>
        <v>0</v>
      </c>
      <c r="Q218" s="231">
        <v>0</v>
      </c>
      <c r="R218" s="231">
        <f>Q218*H218</f>
        <v>0</v>
      </c>
      <c r="S218" s="231">
        <v>0</v>
      </c>
      <c r="T218" s="232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3" t="s">
        <v>167</v>
      </c>
      <c r="AT218" s="233" t="s">
        <v>163</v>
      </c>
      <c r="AU218" s="233" t="s">
        <v>86</v>
      </c>
      <c r="AY218" s="18" t="s">
        <v>159</v>
      </c>
      <c r="BE218" s="234">
        <f>IF(N218="základní",J218,0)</f>
        <v>0</v>
      </c>
      <c r="BF218" s="234">
        <f>IF(N218="snížená",J218,0)</f>
        <v>0</v>
      </c>
      <c r="BG218" s="234">
        <f>IF(N218="zákl. přenesená",J218,0)</f>
        <v>0</v>
      </c>
      <c r="BH218" s="234">
        <f>IF(N218="sníž. přenesená",J218,0)</f>
        <v>0</v>
      </c>
      <c r="BI218" s="234">
        <f>IF(N218="nulová",J218,0)</f>
        <v>0</v>
      </c>
      <c r="BJ218" s="18" t="s">
        <v>86</v>
      </c>
      <c r="BK218" s="234">
        <f>ROUND(I218*H218,2)</f>
        <v>0</v>
      </c>
      <c r="BL218" s="18" t="s">
        <v>168</v>
      </c>
      <c r="BM218" s="233" t="s">
        <v>518</v>
      </c>
    </row>
    <row r="219" s="2" customFormat="1" ht="24.15" customHeight="1">
      <c r="A219" s="39"/>
      <c r="B219" s="40"/>
      <c r="C219" s="220" t="s">
        <v>519</v>
      </c>
      <c r="D219" s="220" t="s">
        <v>163</v>
      </c>
      <c r="E219" s="221" t="s">
        <v>520</v>
      </c>
      <c r="F219" s="222" t="s">
        <v>521</v>
      </c>
      <c r="G219" s="223" t="s">
        <v>166</v>
      </c>
      <c r="H219" s="224">
        <v>10</v>
      </c>
      <c r="I219" s="225"/>
      <c r="J219" s="226">
        <f>ROUND(I219*H219,2)</f>
        <v>0</v>
      </c>
      <c r="K219" s="227"/>
      <c r="L219" s="228"/>
      <c r="M219" s="229" t="s">
        <v>1</v>
      </c>
      <c r="N219" s="230" t="s">
        <v>43</v>
      </c>
      <c r="O219" s="92"/>
      <c r="P219" s="231">
        <f>O219*H219</f>
        <v>0</v>
      </c>
      <c r="Q219" s="231">
        <v>0</v>
      </c>
      <c r="R219" s="231">
        <f>Q219*H219</f>
        <v>0</v>
      </c>
      <c r="S219" s="231">
        <v>0</v>
      </c>
      <c r="T219" s="232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3" t="s">
        <v>167</v>
      </c>
      <c r="AT219" s="233" t="s">
        <v>163</v>
      </c>
      <c r="AU219" s="233" t="s">
        <v>86</v>
      </c>
      <c r="AY219" s="18" t="s">
        <v>159</v>
      </c>
      <c r="BE219" s="234">
        <f>IF(N219="základní",J219,0)</f>
        <v>0</v>
      </c>
      <c r="BF219" s="234">
        <f>IF(N219="snížená",J219,0)</f>
        <v>0</v>
      </c>
      <c r="BG219" s="234">
        <f>IF(N219="zákl. přenesená",J219,0)</f>
        <v>0</v>
      </c>
      <c r="BH219" s="234">
        <f>IF(N219="sníž. přenesená",J219,0)</f>
        <v>0</v>
      </c>
      <c r="BI219" s="234">
        <f>IF(N219="nulová",J219,0)</f>
        <v>0</v>
      </c>
      <c r="BJ219" s="18" t="s">
        <v>86</v>
      </c>
      <c r="BK219" s="234">
        <f>ROUND(I219*H219,2)</f>
        <v>0</v>
      </c>
      <c r="BL219" s="18" t="s">
        <v>168</v>
      </c>
      <c r="BM219" s="233" t="s">
        <v>522</v>
      </c>
    </row>
    <row r="220" s="2" customFormat="1" ht="24.15" customHeight="1">
      <c r="A220" s="39"/>
      <c r="B220" s="40"/>
      <c r="C220" s="220" t="s">
        <v>523</v>
      </c>
      <c r="D220" s="220" t="s">
        <v>163</v>
      </c>
      <c r="E220" s="221" t="s">
        <v>524</v>
      </c>
      <c r="F220" s="222" t="s">
        <v>525</v>
      </c>
      <c r="G220" s="223" t="s">
        <v>341</v>
      </c>
      <c r="H220" s="224">
        <v>6</v>
      </c>
      <c r="I220" s="225"/>
      <c r="J220" s="226">
        <f>ROUND(I220*H220,2)</f>
        <v>0</v>
      </c>
      <c r="K220" s="227"/>
      <c r="L220" s="228"/>
      <c r="M220" s="229" t="s">
        <v>1</v>
      </c>
      <c r="N220" s="230" t="s">
        <v>43</v>
      </c>
      <c r="O220" s="92"/>
      <c r="P220" s="231">
        <f>O220*H220</f>
        <v>0</v>
      </c>
      <c r="Q220" s="231">
        <v>0</v>
      </c>
      <c r="R220" s="231">
        <f>Q220*H220</f>
        <v>0</v>
      </c>
      <c r="S220" s="231">
        <v>0</v>
      </c>
      <c r="T220" s="232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3" t="s">
        <v>167</v>
      </c>
      <c r="AT220" s="233" t="s">
        <v>163</v>
      </c>
      <c r="AU220" s="233" t="s">
        <v>86</v>
      </c>
      <c r="AY220" s="18" t="s">
        <v>159</v>
      </c>
      <c r="BE220" s="234">
        <f>IF(N220="základní",J220,0)</f>
        <v>0</v>
      </c>
      <c r="BF220" s="234">
        <f>IF(N220="snížená",J220,0)</f>
        <v>0</v>
      </c>
      <c r="BG220" s="234">
        <f>IF(N220="zákl. přenesená",J220,0)</f>
        <v>0</v>
      </c>
      <c r="BH220" s="234">
        <f>IF(N220="sníž. přenesená",J220,0)</f>
        <v>0</v>
      </c>
      <c r="BI220" s="234">
        <f>IF(N220="nulová",J220,0)</f>
        <v>0</v>
      </c>
      <c r="BJ220" s="18" t="s">
        <v>86</v>
      </c>
      <c r="BK220" s="234">
        <f>ROUND(I220*H220,2)</f>
        <v>0</v>
      </c>
      <c r="BL220" s="18" t="s">
        <v>168</v>
      </c>
      <c r="BM220" s="233" t="s">
        <v>526</v>
      </c>
    </row>
    <row r="221" s="2" customFormat="1" ht="24.15" customHeight="1">
      <c r="A221" s="39"/>
      <c r="B221" s="40"/>
      <c r="C221" s="220" t="s">
        <v>527</v>
      </c>
      <c r="D221" s="220" t="s">
        <v>163</v>
      </c>
      <c r="E221" s="221" t="s">
        <v>528</v>
      </c>
      <c r="F221" s="222" t="s">
        <v>529</v>
      </c>
      <c r="G221" s="223" t="s">
        <v>166</v>
      </c>
      <c r="H221" s="224">
        <v>5</v>
      </c>
      <c r="I221" s="225"/>
      <c r="J221" s="226">
        <f>ROUND(I221*H221,2)</f>
        <v>0</v>
      </c>
      <c r="K221" s="227"/>
      <c r="L221" s="228"/>
      <c r="M221" s="229" t="s">
        <v>1</v>
      </c>
      <c r="N221" s="230" t="s">
        <v>43</v>
      </c>
      <c r="O221" s="92"/>
      <c r="P221" s="231">
        <f>O221*H221</f>
        <v>0</v>
      </c>
      <c r="Q221" s="231">
        <v>0</v>
      </c>
      <c r="R221" s="231">
        <f>Q221*H221</f>
        <v>0</v>
      </c>
      <c r="S221" s="231">
        <v>0</v>
      </c>
      <c r="T221" s="232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3" t="s">
        <v>167</v>
      </c>
      <c r="AT221" s="233" t="s">
        <v>163</v>
      </c>
      <c r="AU221" s="233" t="s">
        <v>86</v>
      </c>
      <c r="AY221" s="18" t="s">
        <v>159</v>
      </c>
      <c r="BE221" s="234">
        <f>IF(N221="základní",J221,0)</f>
        <v>0</v>
      </c>
      <c r="BF221" s="234">
        <f>IF(N221="snížená",J221,0)</f>
        <v>0</v>
      </c>
      <c r="BG221" s="234">
        <f>IF(N221="zákl. přenesená",J221,0)</f>
        <v>0</v>
      </c>
      <c r="BH221" s="234">
        <f>IF(N221="sníž. přenesená",J221,0)</f>
        <v>0</v>
      </c>
      <c r="BI221" s="234">
        <f>IF(N221="nulová",J221,0)</f>
        <v>0</v>
      </c>
      <c r="BJ221" s="18" t="s">
        <v>86</v>
      </c>
      <c r="BK221" s="234">
        <f>ROUND(I221*H221,2)</f>
        <v>0</v>
      </c>
      <c r="BL221" s="18" t="s">
        <v>168</v>
      </c>
      <c r="BM221" s="233" t="s">
        <v>530</v>
      </c>
    </row>
    <row r="222" s="2" customFormat="1" ht="24.15" customHeight="1">
      <c r="A222" s="39"/>
      <c r="B222" s="40"/>
      <c r="C222" s="220" t="s">
        <v>531</v>
      </c>
      <c r="D222" s="220" t="s">
        <v>163</v>
      </c>
      <c r="E222" s="221" t="s">
        <v>532</v>
      </c>
      <c r="F222" s="222" t="s">
        <v>533</v>
      </c>
      <c r="G222" s="223" t="s">
        <v>166</v>
      </c>
      <c r="H222" s="224">
        <v>1</v>
      </c>
      <c r="I222" s="225"/>
      <c r="J222" s="226">
        <f>ROUND(I222*H222,2)</f>
        <v>0</v>
      </c>
      <c r="K222" s="227"/>
      <c r="L222" s="228"/>
      <c r="M222" s="229" t="s">
        <v>1</v>
      </c>
      <c r="N222" s="230" t="s">
        <v>43</v>
      </c>
      <c r="O222" s="92"/>
      <c r="P222" s="231">
        <f>O222*H222</f>
        <v>0</v>
      </c>
      <c r="Q222" s="231">
        <v>0</v>
      </c>
      <c r="R222" s="231">
        <f>Q222*H222</f>
        <v>0</v>
      </c>
      <c r="S222" s="231">
        <v>0</v>
      </c>
      <c r="T222" s="232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3" t="s">
        <v>167</v>
      </c>
      <c r="AT222" s="233" t="s">
        <v>163</v>
      </c>
      <c r="AU222" s="233" t="s">
        <v>86</v>
      </c>
      <c r="AY222" s="18" t="s">
        <v>159</v>
      </c>
      <c r="BE222" s="234">
        <f>IF(N222="základní",J222,0)</f>
        <v>0</v>
      </c>
      <c r="BF222" s="234">
        <f>IF(N222="snížená",J222,0)</f>
        <v>0</v>
      </c>
      <c r="BG222" s="234">
        <f>IF(N222="zákl. přenesená",J222,0)</f>
        <v>0</v>
      </c>
      <c r="BH222" s="234">
        <f>IF(N222="sníž. přenesená",J222,0)</f>
        <v>0</v>
      </c>
      <c r="BI222" s="234">
        <f>IF(N222="nulová",J222,0)</f>
        <v>0</v>
      </c>
      <c r="BJ222" s="18" t="s">
        <v>86</v>
      </c>
      <c r="BK222" s="234">
        <f>ROUND(I222*H222,2)</f>
        <v>0</v>
      </c>
      <c r="BL222" s="18" t="s">
        <v>168</v>
      </c>
      <c r="BM222" s="233" t="s">
        <v>534</v>
      </c>
    </row>
    <row r="223" s="2" customFormat="1" ht="24.15" customHeight="1">
      <c r="A223" s="39"/>
      <c r="B223" s="40"/>
      <c r="C223" s="220" t="s">
        <v>535</v>
      </c>
      <c r="D223" s="220" t="s">
        <v>163</v>
      </c>
      <c r="E223" s="221" t="s">
        <v>536</v>
      </c>
      <c r="F223" s="222" t="s">
        <v>537</v>
      </c>
      <c r="G223" s="223" t="s">
        <v>341</v>
      </c>
      <c r="H223" s="224">
        <v>11</v>
      </c>
      <c r="I223" s="225"/>
      <c r="J223" s="226">
        <f>ROUND(I223*H223,2)</f>
        <v>0</v>
      </c>
      <c r="K223" s="227"/>
      <c r="L223" s="228"/>
      <c r="M223" s="229" t="s">
        <v>1</v>
      </c>
      <c r="N223" s="230" t="s">
        <v>43</v>
      </c>
      <c r="O223" s="92"/>
      <c r="P223" s="231">
        <f>O223*H223</f>
        <v>0</v>
      </c>
      <c r="Q223" s="231">
        <v>0</v>
      </c>
      <c r="R223" s="231">
        <f>Q223*H223</f>
        <v>0</v>
      </c>
      <c r="S223" s="231">
        <v>0</v>
      </c>
      <c r="T223" s="232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3" t="s">
        <v>167</v>
      </c>
      <c r="AT223" s="233" t="s">
        <v>163</v>
      </c>
      <c r="AU223" s="233" t="s">
        <v>86</v>
      </c>
      <c r="AY223" s="18" t="s">
        <v>159</v>
      </c>
      <c r="BE223" s="234">
        <f>IF(N223="základní",J223,0)</f>
        <v>0</v>
      </c>
      <c r="BF223" s="234">
        <f>IF(N223="snížená",J223,0)</f>
        <v>0</v>
      </c>
      <c r="BG223" s="234">
        <f>IF(N223="zákl. přenesená",J223,0)</f>
        <v>0</v>
      </c>
      <c r="BH223" s="234">
        <f>IF(N223="sníž. přenesená",J223,0)</f>
        <v>0</v>
      </c>
      <c r="BI223" s="234">
        <f>IF(N223="nulová",J223,0)</f>
        <v>0</v>
      </c>
      <c r="BJ223" s="18" t="s">
        <v>86</v>
      </c>
      <c r="BK223" s="234">
        <f>ROUND(I223*H223,2)</f>
        <v>0</v>
      </c>
      <c r="BL223" s="18" t="s">
        <v>168</v>
      </c>
      <c r="BM223" s="233" t="s">
        <v>538</v>
      </c>
    </row>
    <row r="224" s="2" customFormat="1" ht="24.15" customHeight="1">
      <c r="A224" s="39"/>
      <c r="B224" s="40"/>
      <c r="C224" s="220" t="s">
        <v>539</v>
      </c>
      <c r="D224" s="220" t="s">
        <v>163</v>
      </c>
      <c r="E224" s="221" t="s">
        <v>540</v>
      </c>
      <c r="F224" s="222" t="s">
        <v>541</v>
      </c>
      <c r="G224" s="223" t="s">
        <v>166</v>
      </c>
      <c r="H224" s="224">
        <v>3</v>
      </c>
      <c r="I224" s="225"/>
      <c r="J224" s="226">
        <f>ROUND(I224*H224,2)</f>
        <v>0</v>
      </c>
      <c r="K224" s="227"/>
      <c r="L224" s="228"/>
      <c r="M224" s="229" t="s">
        <v>1</v>
      </c>
      <c r="N224" s="230" t="s">
        <v>43</v>
      </c>
      <c r="O224" s="92"/>
      <c r="P224" s="231">
        <f>O224*H224</f>
        <v>0</v>
      </c>
      <c r="Q224" s="231">
        <v>0</v>
      </c>
      <c r="R224" s="231">
        <f>Q224*H224</f>
        <v>0</v>
      </c>
      <c r="S224" s="231">
        <v>0</v>
      </c>
      <c r="T224" s="232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3" t="s">
        <v>167</v>
      </c>
      <c r="AT224" s="233" t="s">
        <v>163</v>
      </c>
      <c r="AU224" s="233" t="s">
        <v>86</v>
      </c>
      <c r="AY224" s="18" t="s">
        <v>159</v>
      </c>
      <c r="BE224" s="234">
        <f>IF(N224="základní",J224,0)</f>
        <v>0</v>
      </c>
      <c r="BF224" s="234">
        <f>IF(N224="snížená",J224,0)</f>
        <v>0</v>
      </c>
      <c r="BG224" s="234">
        <f>IF(N224="zákl. přenesená",J224,0)</f>
        <v>0</v>
      </c>
      <c r="BH224" s="234">
        <f>IF(N224="sníž. přenesená",J224,0)</f>
        <v>0</v>
      </c>
      <c r="BI224" s="234">
        <f>IF(N224="nulová",J224,0)</f>
        <v>0</v>
      </c>
      <c r="BJ224" s="18" t="s">
        <v>86</v>
      </c>
      <c r="BK224" s="234">
        <f>ROUND(I224*H224,2)</f>
        <v>0</v>
      </c>
      <c r="BL224" s="18" t="s">
        <v>168</v>
      </c>
      <c r="BM224" s="233" t="s">
        <v>542</v>
      </c>
    </row>
    <row r="225" s="2" customFormat="1" ht="24.15" customHeight="1">
      <c r="A225" s="39"/>
      <c r="B225" s="40"/>
      <c r="C225" s="220" t="s">
        <v>543</v>
      </c>
      <c r="D225" s="220" t="s">
        <v>163</v>
      </c>
      <c r="E225" s="221" t="s">
        <v>544</v>
      </c>
      <c r="F225" s="222" t="s">
        <v>545</v>
      </c>
      <c r="G225" s="223" t="s">
        <v>166</v>
      </c>
      <c r="H225" s="224">
        <v>1</v>
      </c>
      <c r="I225" s="225"/>
      <c r="J225" s="226">
        <f>ROUND(I225*H225,2)</f>
        <v>0</v>
      </c>
      <c r="K225" s="227"/>
      <c r="L225" s="228"/>
      <c r="M225" s="229" t="s">
        <v>1</v>
      </c>
      <c r="N225" s="230" t="s">
        <v>43</v>
      </c>
      <c r="O225" s="92"/>
      <c r="P225" s="231">
        <f>O225*H225</f>
        <v>0</v>
      </c>
      <c r="Q225" s="231">
        <v>0</v>
      </c>
      <c r="R225" s="231">
        <f>Q225*H225</f>
        <v>0</v>
      </c>
      <c r="S225" s="231">
        <v>0</v>
      </c>
      <c r="T225" s="232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3" t="s">
        <v>167</v>
      </c>
      <c r="AT225" s="233" t="s">
        <v>163</v>
      </c>
      <c r="AU225" s="233" t="s">
        <v>86</v>
      </c>
      <c r="AY225" s="18" t="s">
        <v>159</v>
      </c>
      <c r="BE225" s="234">
        <f>IF(N225="základní",J225,0)</f>
        <v>0</v>
      </c>
      <c r="BF225" s="234">
        <f>IF(N225="snížená",J225,0)</f>
        <v>0</v>
      </c>
      <c r="BG225" s="234">
        <f>IF(N225="zákl. přenesená",J225,0)</f>
        <v>0</v>
      </c>
      <c r="BH225" s="234">
        <f>IF(N225="sníž. přenesená",J225,0)</f>
        <v>0</v>
      </c>
      <c r="BI225" s="234">
        <f>IF(N225="nulová",J225,0)</f>
        <v>0</v>
      </c>
      <c r="BJ225" s="18" t="s">
        <v>86</v>
      </c>
      <c r="BK225" s="234">
        <f>ROUND(I225*H225,2)</f>
        <v>0</v>
      </c>
      <c r="BL225" s="18" t="s">
        <v>168</v>
      </c>
      <c r="BM225" s="233" t="s">
        <v>546</v>
      </c>
    </row>
    <row r="226" s="2" customFormat="1" ht="24.15" customHeight="1">
      <c r="A226" s="39"/>
      <c r="B226" s="40"/>
      <c r="C226" s="220" t="s">
        <v>547</v>
      </c>
      <c r="D226" s="220" t="s">
        <v>163</v>
      </c>
      <c r="E226" s="221" t="s">
        <v>548</v>
      </c>
      <c r="F226" s="222" t="s">
        <v>549</v>
      </c>
      <c r="G226" s="223" t="s">
        <v>166</v>
      </c>
      <c r="H226" s="224">
        <v>1</v>
      </c>
      <c r="I226" s="225"/>
      <c r="J226" s="226">
        <f>ROUND(I226*H226,2)</f>
        <v>0</v>
      </c>
      <c r="K226" s="227"/>
      <c r="L226" s="228"/>
      <c r="M226" s="229" t="s">
        <v>1</v>
      </c>
      <c r="N226" s="230" t="s">
        <v>43</v>
      </c>
      <c r="O226" s="92"/>
      <c r="P226" s="231">
        <f>O226*H226</f>
        <v>0</v>
      </c>
      <c r="Q226" s="231">
        <v>0</v>
      </c>
      <c r="R226" s="231">
        <f>Q226*H226</f>
        <v>0</v>
      </c>
      <c r="S226" s="231">
        <v>0</v>
      </c>
      <c r="T226" s="232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3" t="s">
        <v>167</v>
      </c>
      <c r="AT226" s="233" t="s">
        <v>163</v>
      </c>
      <c r="AU226" s="233" t="s">
        <v>86</v>
      </c>
      <c r="AY226" s="18" t="s">
        <v>159</v>
      </c>
      <c r="BE226" s="234">
        <f>IF(N226="základní",J226,0)</f>
        <v>0</v>
      </c>
      <c r="BF226" s="234">
        <f>IF(N226="snížená",J226,0)</f>
        <v>0</v>
      </c>
      <c r="BG226" s="234">
        <f>IF(N226="zákl. přenesená",J226,0)</f>
        <v>0</v>
      </c>
      <c r="BH226" s="234">
        <f>IF(N226="sníž. přenesená",J226,0)</f>
        <v>0</v>
      </c>
      <c r="BI226" s="234">
        <f>IF(N226="nulová",J226,0)</f>
        <v>0</v>
      </c>
      <c r="BJ226" s="18" t="s">
        <v>86</v>
      </c>
      <c r="BK226" s="234">
        <f>ROUND(I226*H226,2)</f>
        <v>0</v>
      </c>
      <c r="BL226" s="18" t="s">
        <v>168</v>
      </c>
      <c r="BM226" s="233" t="s">
        <v>550</v>
      </c>
    </row>
    <row r="227" s="2" customFormat="1" ht="24.15" customHeight="1">
      <c r="A227" s="39"/>
      <c r="B227" s="40"/>
      <c r="C227" s="220" t="s">
        <v>551</v>
      </c>
      <c r="D227" s="220" t="s">
        <v>163</v>
      </c>
      <c r="E227" s="221" t="s">
        <v>552</v>
      </c>
      <c r="F227" s="222" t="s">
        <v>553</v>
      </c>
      <c r="G227" s="223" t="s">
        <v>166</v>
      </c>
      <c r="H227" s="224">
        <v>1</v>
      </c>
      <c r="I227" s="225"/>
      <c r="J227" s="226">
        <f>ROUND(I227*H227,2)</f>
        <v>0</v>
      </c>
      <c r="K227" s="227"/>
      <c r="L227" s="228"/>
      <c r="M227" s="229" t="s">
        <v>1</v>
      </c>
      <c r="N227" s="230" t="s">
        <v>43</v>
      </c>
      <c r="O227" s="92"/>
      <c r="P227" s="231">
        <f>O227*H227</f>
        <v>0</v>
      </c>
      <c r="Q227" s="231">
        <v>0</v>
      </c>
      <c r="R227" s="231">
        <f>Q227*H227</f>
        <v>0</v>
      </c>
      <c r="S227" s="231">
        <v>0</v>
      </c>
      <c r="T227" s="232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3" t="s">
        <v>167</v>
      </c>
      <c r="AT227" s="233" t="s">
        <v>163</v>
      </c>
      <c r="AU227" s="233" t="s">
        <v>86</v>
      </c>
      <c r="AY227" s="18" t="s">
        <v>159</v>
      </c>
      <c r="BE227" s="234">
        <f>IF(N227="základní",J227,0)</f>
        <v>0</v>
      </c>
      <c r="BF227" s="234">
        <f>IF(N227="snížená",J227,0)</f>
        <v>0</v>
      </c>
      <c r="BG227" s="234">
        <f>IF(N227="zákl. přenesená",J227,0)</f>
        <v>0</v>
      </c>
      <c r="BH227" s="234">
        <f>IF(N227="sníž. přenesená",J227,0)</f>
        <v>0</v>
      </c>
      <c r="BI227" s="234">
        <f>IF(N227="nulová",J227,0)</f>
        <v>0</v>
      </c>
      <c r="BJ227" s="18" t="s">
        <v>86</v>
      </c>
      <c r="BK227" s="234">
        <f>ROUND(I227*H227,2)</f>
        <v>0</v>
      </c>
      <c r="BL227" s="18" t="s">
        <v>168</v>
      </c>
      <c r="BM227" s="233" t="s">
        <v>554</v>
      </c>
    </row>
    <row r="228" s="2" customFormat="1" ht="24.15" customHeight="1">
      <c r="A228" s="39"/>
      <c r="B228" s="40"/>
      <c r="C228" s="220" t="s">
        <v>555</v>
      </c>
      <c r="D228" s="220" t="s">
        <v>163</v>
      </c>
      <c r="E228" s="221" t="s">
        <v>556</v>
      </c>
      <c r="F228" s="222" t="s">
        <v>557</v>
      </c>
      <c r="G228" s="223" t="s">
        <v>166</v>
      </c>
      <c r="H228" s="224">
        <v>1</v>
      </c>
      <c r="I228" s="225"/>
      <c r="J228" s="226">
        <f>ROUND(I228*H228,2)</f>
        <v>0</v>
      </c>
      <c r="K228" s="227"/>
      <c r="L228" s="228"/>
      <c r="M228" s="229" t="s">
        <v>1</v>
      </c>
      <c r="N228" s="230" t="s">
        <v>43</v>
      </c>
      <c r="O228" s="92"/>
      <c r="P228" s="231">
        <f>O228*H228</f>
        <v>0</v>
      </c>
      <c r="Q228" s="231">
        <v>0</v>
      </c>
      <c r="R228" s="231">
        <f>Q228*H228</f>
        <v>0</v>
      </c>
      <c r="S228" s="231">
        <v>0</v>
      </c>
      <c r="T228" s="232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3" t="s">
        <v>167</v>
      </c>
      <c r="AT228" s="233" t="s">
        <v>163</v>
      </c>
      <c r="AU228" s="233" t="s">
        <v>86</v>
      </c>
      <c r="AY228" s="18" t="s">
        <v>159</v>
      </c>
      <c r="BE228" s="234">
        <f>IF(N228="základní",J228,0)</f>
        <v>0</v>
      </c>
      <c r="BF228" s="234">
        <f>IF(N228="snížená",J228,0)</f>
        <v>0</v>
      </c>
      <c r="BG228" s="234">
        <f>IF(N228="zákl. přenesená",J228,0)</f>
        <v>0</v>
      </c>
      <c r="BH228" s="234">
        <f>IF(N228="sníž. přenesená",J228,0)</f>
        <v>0</v>
      </c>
      <c r="BI228" s="234">
        <f>IF(N228="nulová",J228,0)</f>
        <v>0</v>
      </c>
      <c r="BJ228" s="18" t="s">
        <v>86</v>
      </c>
      <c r="BK228" s="234">
        <f>ROUND(I228*H228,2)</f>
        <v>0</v>
      </c>
      <c r="BL228" s="18" t="s">
        <v>168</v>
      </c>
      <c r="BM228" s="233" t="s">
        <v>558</v>
      </c>
    </row>
    <row r="229" s="2" customFormat="1" ht="24.15" customHeight="1">
      <c r="A229" s="39"/>
      <c r="B229" s="40"/>
      <c r="C229" s="220" t="s">
        <v>559</v>
      </c>
      <c r="D229" s="220" t="s">
        <v>163</v>
      </c>
      <c r="E229" s="221" t="s">
        <v>560</v>
      </c>
      <c r="F229" s="222" t="s">
        <v>561</v>
      </c>
      <c r="G229" s="223" t="s">
        <v>341</v>
      </c>
      <c r="H229" s="224">
        <v>13</v>
      </c>
      <c r="I229" s="225"/>
      <c r="J229" s="226">
        <f>ROUND(I229*H229,2)</f>
        <v>0</v>
      </c>
      <c r="K229" s="227"/>
      <c r="L229" s="228"/>
      <c r="M229" s="229" t="s">
        <v>1</v>
      </c>
      <c r="N229" s="230" t="s">
        <v>43</v>
      </c>
      <c r="O229" s="92"/>
      <c r="P229" s="231">
        <f>O229*H229</f>
        <v>0</v>
      </c>
      <c r="Q229" s="231">
        <v>0</v>
      </c>
      <c r="R229" s="231">
        <f>Q229*H229</f>
        <v>0</v>
      </c>
      <c r="S229" s="231">
        <v>0</v>
      </c>
      <c r="T229" s="232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3" t="s">
        <v>167</v>
      </c>
      <c r="AT229" s="233" t="s">
        <v>163</v>
      </c>
      <c r="AU229" s="233" t="s">
        <v>86</v>
      </c>
      <c r="AY229" s="18" t="s">
        <v>159</v>
      </c>
      <c r="BE229" s="234">
        <f>IF(N229="základní",J229,0)</f>
        <v>0</v>
      </c>
      <c r="BF229" s="234">
        <f>IF(N229="snížená",J229,0)</f>
        <v>0</v>
      </c>
      <c r="BG229" s="234">
        <f>IF(N229="zákl. přenesená",J229,0)</f>
        <v>0</v>
      </c>
      <c r="BH229" s="234">
        <f>IF(N229="sníž. přenesená",J229,0)</f>
        <v>0</v>
      </c>
      <c r="BI229" s="234">
        <f>IF(N229="nulová",J229,0)</f>
        <v>0</v>
      </c>
      <c r="BJ229" s="18" t="s">
        <v>86</v>
      </c>
      <c r="BK229" s="234">
        <f>ROUND(I229*H229,2)</f>
        <v>0</v>
      </c>
      <c r="BL229" s="18" t="s">
        <v>168</v>
      </c>
      <c r="BM229" s="233" t="s">
        <v>562</v>
      </c>
    </row>
    <row r="230" s="2" customFormat="1" ht="24.15" customHeight="1">
      <c r="A230" s="39"/>
      <c r="B230" s="40"/>
      <c r="C230" s="220" t="s">
        <v>563</v>
      </c>
      <c r="D230" s="220" t="s">
        <v>163</v>
      </c>
      <c r="E230" s="221" t="s">
        <v>564</v>
      </c>
      <c r="F230" s="222" t="s">
        <v>565</v>
      </c>
      <c r="G230" s="223" t="s">
        <v>166</v>
      </c>
      <c r="H230" s="224">
        <v>4</v>
      </c>
      <c r="I230" s="225"/>
      <c r="J230" s="226">
        <f>ROUND(I230*H230,2)</f>
        <v>0</v>
      </c>
      <c r="K230" s="227"/>
      <c r="L230" s="228"/>
      <c r="M230" s="229" t="s">
        <v>1</v>
      </c>
      <c r="N230" s="230" t="s">
        <v>43</v>
      </c>
      <c r="O230" s="92"/>
      <c r="P230" s="231">
        <f>O230*H230</f>
        <v>0</v>
      </c>
      <c r="Q230" s="231">
        <v>0</v>
      </c>
      <c r="R230" s="231">
        <f>Q230*H230</f>
        <v>0</v>
      </c>
      <c r="S230" s="231">
        <v>0</v>
      </c>
      <c r="T230" s="232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3" t="s">
        <v>167</v>
      </c>
      <c r="AT230" s="233" t="s">
        <v>163</v>
      </c>
      <c r="AU230" s="233" t="s">
        <v>86</v>
      </c>
      <c r="AY230" s="18" t="s">
        <v>159</v>
      </c>
      <c r="BE230" s="234">
        <f>IF(N230="základní",J230,0)</f>
        <v>0</v>
      </c>
      <c r="BF230" s="234">
        <f>IF(N230="snížená",J230,0)</f>
        <v>0</v>
      </c>
      <c r="BG230" s="234">
        <f>IF(N230="zákl. přenesená",J230,0)</f>
        <v>0</v>
      </c>
      <c r="BH230" s="234">
        <f>IF(N230="sníž. přenesená",J230,0)</f>
        <v>0</v>
      </c>
      <c r="BI230" s="234">
        <f>IF(N230="nulová",J230,0)</f>
        <v>0</v>
      </c>
      <c r="BJ230" s="18" t="s">
        <v>86</v>
      </c>
      <c r="BK230" s="234">
        <f>ROUND(I230*H230,2)</f>
        <v>0</v>
      </c>
      <c r="BL230" s="18" t="s">
        <v>168</v>
      </c>
      <c r="BM230" s="233" t="s">
        <v>566</v>
      </c>
    </row>
    <row r="231" s="2" customFormat="1" ht="24.15" customHeight="1">
      <c r="A231" s="39"/>
      <c r="B231" s="40"/>
      <c r="C231" s="220" t="s">
        <v>567</v>
      </c>
      <c r="D231" s="220" t="s">
        <v>163</v>
      </c>
      <c r="E231" s="221" t="s">
        <v>568</v>
      </c>
      <c r="F231" s="222" t="s">
        <v>569</v>
      </c>
      <c r="G231" s="223" t="s">
        <v>166</v>
      </c>
      <c r="H231" s="224">
        <v>1</v>
      </c>
      <c r="I231" s="225"/>
      <c r="J231" s="226">
        <f>ROUND(I231*H231,2)</f>
        <v>0</v>
      </c>
      <c r="K231" s="227"/>
      <c r="L231" s="228"/>
      <c r="M231" s="229" t="s">
        <v>1</v>
      </c>
      <c r="N231" s="230" t="s">
        <v>43</v>
      </c>
      <c r="O231" s="92"/>
      <c r="P231" s="231">
        <f>O231*H231</f>
        <v>0</v>
      </c>
      <c r="Q231" s="231">
        <v>0</v>
      </c>
      <c r="R231" s="231">
        <f>Q231*H231</f>
        <v>0</v>
      </c>
      <c r="S231" s="231">
        <v>0</v>
      </c>
      <c r="T231" s="232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3" t="s">
        <v>167</v>
      </c>
      <c r="AT231" s="233" t="s">
        <v>163</v>
      </c>
      <c r="AU231" s="233" t="s">
        <v>86</v>
      </c>
      <c r="AY231" s="18" t="s">
        <v>159</v>
      </c>
      <c r="BE231" s="234">
        <f>IF(N231="základní",J231,0)</f>
        <v>0</v>
      </c>
      <c r="BF231" s="234">
        <f>IF(N231="snížená",J231,0)</f>
        <v>0</v>
      </c>
      <c r="BG231" s="234">
        <f>IF(N231="zákl. přenesená",J231,0)</f>
        <v>0</v>
      </c>
      <c r="BH231" s="234">
        <f>IF(N231="sníž. přenesená",J231,0)</f>
        <v>0</v>
      </c>
      <c r="BI231" s="234">
        <f>IF(N231="nulová",J231,0)</f>
        <v>0</v>
      </c>
      <c r="BJ231" s="18" t="s">
        <v>86</v>
      </c>
      <c r="BK231" s="234">
        <f>ROUND(I231*H231,2)</f>
        <v>0</v>
      </c>
      <c r="BL231" s="18" t="s">
        <v>168</v>
      </c>
      <c r="BM231" s="233" t="s">
        <v>570</v>
      </c>
    </row>
    <row r="232" s="2" customFormat="1" ht="24.15" customHeight="1">
      <c r="A232" s="39"/>
      <c r="B232" s="40"/>
      <c r="C232" s="220" t="s">
        <v>571</v>
      </c>
      <c r="D232" s="220" t="s">
        <v>163</v>
      </c>
      <c r="E232" s="221" t="s">
        <v>572</v>
      </c>
      <c r="F232" s="222" t="s">
        <v>573</v>
      </c>
      <c r="G232" s="223" t="s">
        <v>166</v>
      </c>
      <c r="H232" s="224">
        <v>1</v>
      </c>
      <c r="I232" s="225"/>
      <c r="J232" s="226">
        <f>ROUND(I232*H232,2)</f>
        <v>0</v>
      </c>
      <c r="K232" s="227"/>
      <c r="L232" s="228"/>
      <c r="M232" s="229" t="s">
        <v>1</v>
      </c>
      <c r="N232" s="230" t="s">
        <v>43</v>
      </c>
      <c r="O232" s="92"/>
      <c r="P232" s="231">
        <f>O232*H232</f>
        <v>0</v>
      </c>
      <c r="Q232" s="231">
        <v>0</v>
      </c>
      <c r="R232" s="231">
        <f>Q232*H232</f>
        <v>0</v>
      </c>
      <c r="S232" s="231">
        <v>0</v>
      </c>
      <c r="T232" s="232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3" t="s">
        <v>167</v>
      </c>
      <c r="AT232" s="233" t="s">
        <v>163</v>
      </c>
      <c r="AU232" s="233" t="s">
        <v>86</v>
      </c>
      <c r="AY232" s="18" t="s">
        <v>159</v>
      </c>
      <c r="BE232" s="234">
        <f>IF(N232="základní",J232,0)</f>
        <v>0</v>
      </c>
      <c r="BF232" s="234">
        <f>IF(N232="snížená",J232,0)</f>
        <v>0</v>
      </c>
      <c r="BG232" s="234">
        <f>IF(N232="zákl. přenesená",J232,0)</f>
        <v>0</v>
      </c>
      <c r="BH232" s="234">
        <f>IF(N232="sníž. přenesená",J232,0)</f>
        <v>0</v>
      </c>
      <c r="BI232" s="234">
        <f>IF(N232="nulová",J232,0)</f>
        <v>0</v>
      </c>
      <c r="BJ232" s="18" t="s">
        <v>86</v>
      </c>
      <c r="BK232" s="234">
        <f>ROUND(I232*H232,2)</f>
        <v>0</v>
      </c>
      <c r="BL232" s="18" t="s">
        <v>168</v>
      </c>
      <c r="BM232" s="233" t="s">
        <v>574</v>
      </c>
    </row>
    <row r="233" s="2" customFormat="1" ht="24.15" customHeight="1">
      <c r="A233" s="39"/>
      <c r="B233" s="40"/>
      <c r="C233" s="220" t="s">
        <v>575</v>
      </c>
      <c r="D233" s="220" t="s">
        <v>163</v>
      </c>
      <c r="E233" s="221" t="s">
        <v>576</v>
      </c>
      <c r="F233" s="222" t="s">
        <v>577</v>
      </c>
      <c r="G233" s="223" t="s">
        <v>341</v>
      </c>
      <c r="H233" s="224">
        <v>6</v>
      </c>
      <c r="I233" s="225"/>
      <c r="J233" s="226">
        <f>ROUND(I233*H233,2)</f>
        <v>0</v>
      </c>
      <c r="K233" s="227"/>
      <c r="L233" s="228"/>
      <c r="M233" s="229" t="s">
        <v>1</v>
      </c>
      <c r="N233" s="230" t="s">
        <v>43</v>
      </c>
      <c r="O233" s="92"/>
      <c r="P233" s="231">
        <f>O233*H233</f>
        <v>0</v>
      </c>
      <c r="Q233" s="231">
        <v>0</v>
      </c>
      <c r="R233" s="231">
        <f>Q233*H233</f>
        <v>0</v>
      </c>
      <c r="S233" s="231">
        <v>0</v>
      </c>
      <c r="T233" s="232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3" t="s">
        <v>167</v>
      </c>
      <c r="AT233" s="233" t="s">
        <v>163</v>
      </c>
      <c r="AU233" s="233" t="s">
        <v>86</v>
      </c>
      <c r="AY233" s="18" t="s">
        <v>159</v>
      </c>
      <c r="BE233" s="234">
        <f>IF(N233="základní",J233,0)</f>
        <v>0</v>
      </c>
      <c r="BF233" s="234">
        <f>IF(N233="snížená",J233,0)</f>
        <v>0</v>
      </c>
      <c r="BG233" s="234">
        <f>IF(N233="zákl. přenesená",J233,0)</f>
        <v>0</v>
      </c>
      <c r="BH233" s="234">
        <f>IF(N233="sníž. přenesená",J233,0)</f>
        <v>0</v>
      </c>
      <c r="BI233" s="234">
        <f>IF(N233="nulová",J233,0)</f>
        <v>0</v>
      </c>
      <c r="BJ233" s="18" t="s">
        <v>86</v>
      </c>
      <c r="BK233" s="234">
        <f>ROUND(I233*H233,2)</f>
        <v>0</v>
      </c>
      <c r="BL233" s="18" t="s">
        <v>168</v>
      </c>
      <c r="BM233" s="233" t="s">
        <v>578</v>
      </c>
    </row>
    <row r="234" s="2" customFormat="1" ht="44.25" customHeight="1">
      <c r="A234" s="39"/>
      <c r="B234" s="40"/>
      <c r="C234" s="220" t="s">
        <v>579</v>
      </c>
      <c r="D234" s="220" t="s">
        <v>163</v>
      </c>
      <c r="E234" s="221" t="s">
        <v>580</v>
      </c>
      <c r="F234" s="222" t="s">
        <v>581</v>
      </c>
      <c r="G234" s="223" t="s">
        <v>341</v>
      </c>
      <c r="H234" s="224">
        <v>2</v>
      </c>
      <c r="I234" s="225"/>
      <c r="J234" s="226">
        <f>ROUND(I234*H234,2)</f>
        <v>0</v>
      </c>
      <c r="K234" s="227"/>
      <c r="L234" s="228"/>
      <c r="M234" s="229" t="s">
        <v>1</v>
      </c>
      <c r="N234" s="230" t="s">
        <v>43</v>
      </c>
      <c r="O234" s="92"/>
      <c r="P234" s="231">
        <f>O234*H234</f>
        <v>0</v>
      </c>
      <c r="Q234" s="231">
        <v>0</v>
      </c>
      <c r="R234" s="231">
        <f>Q234*H234</f>
        <v>0</v>
      </c>
      <c r="S234" s="231">
        <v>0</v>
      </c>
      <c r="T234" s="232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3" t="s">
        <v>167</v>
      </c>
      <c r="AT234" s="233" t="s">
        <v>163</v>
      </c>
      <c r="AU234" s="233" t="s">
        <v>86</v>
      </c>
      <c r="AY234" s="18" t="s">
        <v>159</v>
      </c>
      <c r="BE234" s="234">
        <f>IF(N234="základní",J234,0)</f>
        <v>0</v>
      </c>
      <c r="BF234" s="234">
        <f>IF(N234="snížená",J234,0)</f>
        <v>0</v>
      </c>
      <c r="BG234" s="234">
        <f>IF(N234="zákl. přenesená",J234,0)</f>
        <v>0</v>
      </c>
      <c r="BH234" s="234">
        <f>IF(N234="sníž. přenesená",J234,0)</f>
        <v>0</v>
      </c>
      <c r="BI234" s="234">
        <f>IF(N234="nulová",J234,0)</f>
        <v>0</v>
      </c>
      <c r="BJ234" s="18" t="s">
        <v>86</v>
      </c>
      <c r="BK234" s="234">
        <f>ROUND(I234*H234,2)</f>
        <v>0</v>
      </c>
      <c r="BL234" s="18" t="s">
        <v>168</v>
      </c>
      <c r="BM234" s="233" t="s">
        <v>582</v>
      </c>
    </row>
    <row r="235" s="2" customFormat="1" ht="24.15" customHeight="1">
      <c r="A235" s="39"/>
      <c r="B235" s="40"/>
      <c r="C235" s="220" t="s">
        <v>583</v>
      </c>
      <c r="D235" s="220" t="s">
        <v>163</v>
      </c>
      <c r="E235" s="221" t="s">
        <v>584</v>
      </c>
      <c r="F235" s="222" t="s">
        <v>585</v>
      </c>
      <c r="G235" s="223" t="s">
        <v>341</v>
      </c>
      <c r="H235" s="224">
        <v>4</v>
      </c>
      <c r="I235" s="225"/>
      <c r="J235" s="226">
        <f>ROUND(I235*H235,2)</f>
        <v>0</v>
      </c>
      <c r="K235" s="227"/>
      <c r="L235" s="228"/>
      <c r="M235" s="229" t="s">
        <v>1</v>
      </c>
      <c r="N235" s="230" t="s">
        <v>43</v>
      </c>
      <c r="O235" s="92"/>
      <c r="P235" s="231">
        <f>O235*H235</f>
        <v>0</v>
      </c>
      <c r="Q235" s="231">
        <v>0</v>
      </c>
      <c r="R235" s="231">
        <f>Q235*H235</f>
        <v>0</v>
      </c>
      <c r="S235" s="231">
        <v>0</v>
      </c>
      <c r="T235" s="232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3" t="s">
        <v>167</v>
      </c>
      <c r="AT235" s="233" t="s">
        <v>163</v>
      </c>
      <c r="AU235" s="233" t="s">
        <v>86</v>
      </c>
      <c r="AY235" s="18" t="s">
        <v>159</v>
      </c>
      <c r="BE235" s="234">
        <f>IF(N235="základní",J235,0)</f>
        <v>0</v>
      </c>
      <c r="BF235" s="234">
        <f>IF(N235="snížená",J235,0)</f>
        <v>0</v>
      </c>
      <c r="BG235" s="234">
        <f>IF(N235="zákl. přenesená",J235,0)</f>
        <v>0</v>
      </c>
      <c r="BH235" s="234">
        <f>IF(N235="sníž. přenesená",J235,0)</f>
        <v>0</v>
      </c>
      <c r="BI235" s="234">
        <f>IF(N235="nulová",J235,0)</f>
        <v>0</v>
      </c>
      <c r="BJ235" s="18" t="s">
        <v>86</v>
      </c>
      <c r="BK235" s="234">
        <f>ROUND(I235*H235,2)</f>
        <v>0</v>
      </c>
      <c r="BL235" s="18" t="s">
        <v>168</v>
      </c>
      <c r="BM235" s="233" t="s">
        <v>586</v>
      </c>
    </row>
    <row r="236" s="2" customFormat="1" ht="24.15" customHeight="1">
      <c r="A236" s="39"/>
      <c r="B236" s="40"/>
      <c r="C236" s="220" t="s">
        <v>587</v>
      </c>
      <c r="D236" s="220" t="s">
        <v>163</v>
      </c>
      <c r="E236" s="221" t="s">
        <v>588</v>
      </c>
      <c r="F236" s="222" t="s">
        <v>589</v>
      </c>
      <c r="G236" s="223" t="s">
        <v>341</v>
      </c>
      <c r="H236" s="224">
        <v>4</v>
      </c>
      <c r="I236" s="225"/>
      <c r="J236" s="226">
        <f>ROUND(I236*H236,2)</f>
        <v>0</v>
      </c>
      <c r="K236" s="227"/>
      <c r="L236" s="228"/>
      <c r="M236" s="229" t="s">
        <v>1</v>
      </c>
      <c r="N236" s="230" t="s">
        <v>43</v>
      </c>
      <c r="O236" s="92"/>
      <c r="P236" s="231">
        <f>O236*H236</f>
        <v>0</v>
      </c>
      <c r="Q236" s="231">
        <v>0</v>
      </c>
      <c r="R236" s="231">
        <f>Q236*H236</f>
        <v>0</v>
      </c>
      <c r="S236" s="231">
        <v>0</v>
      </c>
      <c r="T236" s="232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3" t="s">
        <v>167</v>
      </c>
      <c r="AT236" s="233" t="s">
        <v>163</v>
      </c>
      <c r="AU236" s="233" t="s">
        <v>86</v>
      </c>
      <c r="AY236" s="18" t="s">
        <v>159</v>
      </c>
      <c r="BE236" s="234">
        <f>IF(N236="základní",J236,0)</f>
        <v>0</v>
      </c>
      <c r="BF236" s="234">
        <f>IF(N236="snížená",J236,0)</f>
        <v>0</v>
      </c>
      <c r="BG236" s="234">
        <f>IF(N236="zákl. přenesená",J236,0)</f>
        <v>0</v>
      </c>
      <c r="BH236" s="234">
        <f>IF(N236="sníž. přenesená",J236,0)</f>
        <v>0</v>
      </c>
      <c r="BI236" s="234">
        <f>IF(N236="nulová",J236,0)</f>
        <v>0</v>
      </c>
      <c r="BJ236" s="18" t="s">
        <v>86</v>
      </c>
      <c r="BK236" s="234">
        <f>ROUND(I236*H236,2)</f>
        <v>0</v>
      </c>
      <c r="BL236" s="18" t="s">
        <v>168</v>
      </c>
      <c r="BM236" s="233" t="s">
        <v>590</v>
      </c>
    </row>
    <row r="237" s="2" customFormat="1" ht="16.5" customHeight="1">
      <c r="A237" s="39"/>
      <c r="B237" s="40"/>
      <c r="C237" s="220" t="s">
        <v>591</v>
      </c>
      <c r="D237" s="220" t="s">
        <v>163</v>
      </c>
      <c r="E237" s="221" t="s">
        <v>592</v>
      </c>
      <c r="F237" s="222" t="s">
        <v>593</v>
      </c>
      <c r="G237" s="223" t="s">
        <v>166</v>
      </c>
      <c r="H237" s="224">
        <v>1</v>
      </c>
      <c r="I237" s="225"/>
      <c r="J237" s="226">
        <f>ROUND(I237*H237,2)</f>
        <v>0</v>
      </c>
      <c r="K237" s="227"/>
      <c r="L237" s="228"/>
      <c r="M237" s="229" t="s">
        <v>1</v>
      </c>
      <c r="N237" s="230" t="s">
        <v>43</v>
      </c>
      <c r="O237" s="92"/>
      <c r="P237" s="231">
        <f>O237*H237</f>
        <v>0</v>
      </c>
      <c r="Q237" s="231">
        <v>0</v>
      </c>
      <c r="R237" s="231">
        <f>Q237*H237</f>
        <v>0</v>
      </c>
      <c r="S237" s="231">
        <v>0</v>
      </c>
      <c r="T237" s="232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3" t="s">
        <v>167</v>
      </c>
      <c r="AT237" s="233" t="s">
        <v>163</v>
      </c>
      <c r="AU237" s="233" t="s">
        <v>86</v>
      </c>
      <c r="AY237" s="18" t="s">
        <v>159</v>
      </c>
      <c r="BE237" s="234">
        <f>IF(N237="základní",J237,0)</f>
        <v>0</v>
      </c>
      <c r="BF237" s="234">
        <f>IF(N237="snížená",J237,0)</f>
        <v>0</v>
      </c>
      <c r="BG237" s="234">
        <f>IF(N237="zákl. přenesená",J237,0)</f>
        <v>0</v>
      </c>
      <c r="BH237" s="234">
        <f>IF(N237="sníž. přenesená",J237,0)</f>
        <v>0</v>
      </c>
      <c r="BI237" s="234">
        <f>IF(N237="nulová",J237,0)</f>
        <v>0</v>
      </c>
      <c r="BJ237" s="18" t="s">
        <v>86</v>
      </c>
      <c r="BK237" s="234">
        <f>ROUND(I237*H237,2)</f>
        <v>0</v>
      </c>
      <c r="BL237" s="18" t="s">
        <v>168</v>
      </c>
      <c r="BM237" s="233" t="s">
        <v>594</v>
      </c>
    </row>
    <row r="238" s="2" customFormat="1" ht="21.75" customHeight="1">
      <c r="A238" s="39"/>
      <c r="B238" s="40"/>
      <c r="C238" s="220" t="s">
        <v>595</v>
      </c>
      <c r="D238" s="220" t="s">
        <v>163</v>
      </c>
      <c r="E238" s="221" t="s">
        <v>596</v>
      </c>
      <c r="F238" s="222" t="s">
        <v>597</v>
      </c>
      <c r="G238" s="223" t="s">
        <v>176</v>
      </c>
      <c r="H238" s="224">
        <v>0</v>
      </c>
      <c r="I238" s="225"/>
      <c r="J238" s="226">
        <f>ROUND(I238*H238,2)</f>
        <v>0</v>
      </c>
      <c r="K238" s="227"/>
      <c r="L238" s="228"/>
      <c r="M238" s="229" t="s">
        <v>1</v>
      </c>
      <c r="N238" s="230" t="s">
        <v>43</v>
      </c>
      <c r="O238" s="92"/>
      <c r="P238" s="231">
        <f>O238*H238</f>
        <v>0</v>
      </c>
      <c r="Q238" s="231">
        <v>0</v>
      </c>
      <c r="R238" s="231">
        <f>Q238*H238</f>
        <v>0</v>
      </c>
      <c r="S238" s="231">
        <v>0</v>
      </c>
      <c r="T238" s="232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3" t="s">
        <v>167</v>
      </c>
      <c r="AT238" s="233" t="s">
        <v>163</v>
      </c>
      <c r="AU238" s="233" t="s">
        <v>86</v>
      </c>
      <c r="AY238" s="18" t="s">
        <v>159</v>
      </c>
      <c r="BE238" s="234">
        <f>IF(N238="základní",J238,0)</f>
        <v>0</v>
      </c>
      <c r="BF238" s="234">
        <f>IF(N238="snížená",J238,0)</f>
        <v>0</v>
      </c>
      <c r="BG238" s="234">
        <f>IF(N238="zákl. přenesená",J238,0)</f>
        <v>0</v>
      </c>
      <c r="BH238" s="234">
        <f>IF(N238="sníž. přenesená",J238,0)</f>
        <v>0</v>
      </c>
      <c r="BI238" s="234">
        <f>IF(N238="nulová",J238,0)</f>
        <v>0</v>
      </c>
      <c r="BJ238" s="18" t="s">
        <v>86</v>
      </c>
      <c r="BK238" s="234">
        <f>ROUND(I238*H238,2)</f>
        <v>0</v>
      </c>
      <c r="BL238" s="18" t="s">
        <v>168</v>
      </c>
      <c r="BM238" s="233" t="s">
        <v>598</v>
      </c>
    </row>
    <row r="239" s="2" customFormat="1" ht="24.15" customHeight="1">
      <c r="A239" s="39"/>
      <c r="B239" s="40"/>
      <c r="C239" s="220" t="s">
        <v>599</v>
      </c>
      <c r="D239" s="220" t="s">
        <v>163</v>
      </c>
      <c r="E239" s="221" t="s">
        <v>600</v>
      </c>
      <c r="F239" s="222" t="s">
        <v>601</v>
      </c>
      <c r="G239" s="223" t="s">
        <v>176</v>
      </c>
      <c r="H239" s="224">
        <v>0</v>
      </c>
      <c r="I239" s="225"/>
      <c r="J239" s="226">
        <f>ROUND(I239*H239,2)</f>
        <v>0</v>
      </c>
      <c r="K239" s="227"/>
      <c r="L239" s="228"/>
      <c r="M239" s="229" t="s">
        <v>1</v>
      </c>
      <c r="N239" s="230" t="s">
        <v>43</v>
      </c>
      <c r="O239" s="92"/>
      <c r="P239" s="231">
        <f>O239*H239</f>
        <v>0</v>
      </c>
      <c r="Q239" s="231">
        <v>0</v>
      </c>
      <c r="R239" s="231">
        <f>Q239*H239</f>
        <v>0</v>
      </c>
      <c r="S239" s="231">
        <v>0</v>
      </c>
      <c r="T239" s="232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3" t="s">
        <v>167</v>
      </c>
      <c r="AT239" s="233" t="s">
        <v>163</v>
      </c>
      <c r="AU239" s="233" t="s">
        <v>86</v>
      </c>
      <c r="AY239" s="18" t="s">
        <v>159</v>
      </c>
      <c r="BE239" s="234">
        <f>IF(N239="základní",J239,0)</f>
        <v>0</v>
      </c>
      <c r="BF239" s="234">
        <f>IF(N239="snížená",J239,0)</f>
        <v>0</v>
      </c>
      <c r="BG239" s="234">
        <f>IF(N239="zákl. přenesená",J239,0)</f>
        <v>0</v>
      </c>
      <c r="BH239" s="234">
        <f>IF(N239="sníž. přenesená",J239,0)</f>
        <v>0</v>
      </c>
      <c r="BI239" s="234">
        <f>IF(N239="nulová",J239,0)</f>
        <v>0</v>
      </c>
      <c r="BJ239" s="18" t="s">
        <v>86</v>
      </c>
      <c r="BK239" s="234">
        <f>ROUND(I239*H239,2)</f>
        <v>0</v>
      </c>
      <c r="BL239" s="18" t="s">
        <v>168</v>
      </c>
      <c r="BM239" s="233" t="s">
        <v>602</v>
      </c>
    </row>
    <row r="240" s="2" customFormat="1" ht="24.15" customHeight="1">
      <c r="A240" s="39"/>
      <c r="B240" s="40"/>
      <c r="C240" s="220" t="s">
        <v>603</v>
      </c>
      <c r="D240" s="220" t="s">
        <v>163</v>
      </c>
      <c r="E240" s="221" t="s">
        <v>604</v>
      </c>
      <c r="F240" s="222" t="s">
        <v>605</v>
      </c>
      <c r="G240" s="223" t="s">
        <v>176</v>
      </c>
      <c r="H240" s="224">
        <v>0</v>
      </c>
      <c r="I240" s="225"/>
      <c r="J240" s="226">
        <f>ROUND(I240*H240,2)</f>
        <v>0</v>
      </c>
      <c r="K240" s="227"/>
      <c r="L240" s="228"/>
      <c r="M240" s="229" t="s">
        <v>1</v>
      </c>
      <c r="N240" s="230" t="s">
        <v>43</v>
      </c>
      <c r="O240" s="92"/>
      <c r="P240" s="231">
        <f>O240*H240</f>
        <v>0</v>
      </c>
      <c r="Q240" s="231">
        <v>0</v>
      </c>
      <c r="R240" s="231">
        <f>Q240*H240</f>
        <v>0</v>
      </c>
      <c r="S240" s="231">
        <v>0</v>
      </c>
      <c r="T240" s="232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3" t="s">
        <v>167</v>
      </c>
      <c r="AT240" s="233" t="s">
        <v>163</v>
      </c>
      <c r="AU240" s="233" t="s">
        <v>86</v>
      </c>
      <c r="AY240" s="18" t="s">
        <v>159</v>
      </c>
      <c r="BE240" s="234">
        <f>IF(N240="základní",J240,0)</f>
        <v>0</v>
      </c>
      <c r="BF240" s="234">
        <f>IF(N240="snížená",J240,0)</f>
        <v>0</v>
      </c>
      <c r="BG240" s="234">
        <f>IF(N240="zákl. přenesená",J240,0)</f>
        <v>0</v>
      </c>
      <c r="BH240" s="234">
        <f>IF(N240="sníž. přenesená",J240,0)</f>
        <v>0</v>
      </c>
      <c r="BI240" s="234">
        <f>IF(N240="nulová",J240,0)</f>
        <v>0</v>
      </c>
      <c r="BJ240" s="18" t="s">
        <v>86</v>
      </c>
      <c r="BK240" s="234">
        <f>ROUND(I240*H240,2)</f>
        <v>0</v>
      </c>
      <c r="BL240" s="18" t="s">
        <v>168</v>
      </c>
      <c r="BM240" s="233" t="s">
        <v>606</v>
      </c>
    </row>
    <row r="241" s="2" customFormat="1" ht="16.5" customHeight="1">
      <c r="A241" s="39"/>
      <c r="B241" s="40"/>
      <c r="C241" s="235" t="s">
        <v>607</v>
      </c>
      <c r="D241" s="235" t="s">
        <v>316</v>
      </c>
      <c r="E241" s="236" t="s">
        <v>608</v>
      </c>
      <c r="F241" s="237" t="s">
        <v>318</v>
      </c>
      <c r="G241" s="238" t="s">
        <v>176</v>
      </c>
      <c r="H241" s="239">
        <v>1</v>
      </c>
      <c r="I241" s="240"/>
      <c r="J241" s="241">
        <f>ROUND(I241*H241,2)</f>
        <v>0</v>
      </c>
      <c r="K241" s="242"/>
      <c r="L241" s="45"/>
      <c r="M241" s="245" t="s">
        <v>1</v>
      </c>
      <c r="N241" s="246" t="s">
        <v>43</v>
      </c>
      <c r="O241" s="247"/>
      <c r="P241" s="248">
        <f>O241*H241</f>
        <v>0</v>
      </c>
      <c r="Q241" s="248">
        <v>0</v>
      </c>
      <c r="R241" s="248">
        <f>Q241*H241</f>
        <v>0</v>
      </c>
      <c r="S241" s="248">
        <v>0</v>
      </c>
      <c r="T241" s="24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3" t="s">
        <v>168</v>
      </c>
      <c r="AT241" s="233" t="s">
        <v>316</v>
      </c>
      <c r="AU241" s="233" t="s">
        <v>86</v>
      </c>
      <c r="AY241" s="18" t="s">
        <v>159</v>
      </c>
      <c r="BE241" s="234">
        <f>IF(N241="základní",J241,0)</f>
        <v>0</v>
      </c>
      <c r="BF241" s="234">
        <f>IF(N241="snížená",J241,0)</f>
        <v>0</v>
      </c>
      <c r="BG241" s="234">
        <f>IF(N241="zákl. přenesená",J241,0)</f>
        <v>0</v>
      </c>
      <c r="BH241" s="234">
        <f>IF(N241="sníž. přenesená",J241,0)</f>
        <v>0</v>
      </c>
      <c r="BI241" s="234">
        <f>IF(N241="nulová",J241,0)</f>
        <v>0</v>
      </c>
      <c r="BJ241" s="18" t="s">
        <v>86</v>
      </c>
      <c r="BK241" s="234">
        <f>ROUND(I241*H241,2)</f>
        <v>0</v>
      </c>
      <c r="BL241" s="18" t="s">
        <v>168</v>
      </c>
      <c r="BM241" s="233" t="s">
        <v>609</v>
      </c>
    </row>
    <row r="242" s="2" customFormat="1" ht="6.96" customHeight="1">
      <c r="A242" s="39"/>
      <c r="B242" s="67"/>
      <c r="C242" s="68"/>
      <c r="D242" s="68"/>
      <c r="E242" s="68"/>
      <c r="F242" s="68"/>
      <c r="G242" s="68"/>
      <c r="H242" s="68"/>
      <c r="I242" s="68"/>
      <c r="J242" s="68"/>
      <c r="K242" s="68"/>
      <c r="L242" s="45"/>
      <c r="M242" s="39"/>
      <c r="O242" s="39"/>
      <c r="P242" s="39"/>
      <c r="Q242" s="39"/>
      <c r="R242" s="39"/>
      <c r="S242" s="39"/>
      <c r="T242" s="39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</row>
  </sheetData>
  <sheetProtection sheet="1" autoFilter="0" formatColumns="0" formatRows="0" objects="1" scenarios="1" spinCount="100000" saltValue="Dt5jX8MLY+PvQYFEaEbC7ltxIqALuEJqrRJzUQRBib0qNk5ugDkyoVAJdKPNUSu9BbQ4hMOVoowCMnFdLU7GCw==" hashValue="8e9OnbKpbTv4nm7jhYI5qtlEfDh2ZktMERB9AW8Ycnn+uFerkCIHgVaqVzxg8MKlUAks0SMzNmtoGU9KE8GjIw==" algorithmName="SHA-512" password="CC35"/>
  <autoFilter ref="C123:K24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128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Přestavlky – čistírna odpadních vod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610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29. 8. 2023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27</v>
      </c>
      <c r="J21" s="144" t="s">
        <v>33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ROUND((SUM(BE128:BE346)),  2)</f>
        <v>0</v>
      </c>
      <c r="G33" s="39"/>
      <c r="H33" s="39"/>
      <c r="I33" s="156">
        <v>0.20999999999999999</v>
      </c>
      <c r="J33" s="155">
        <f>ROUND(((SUM(BE128:BE346))*I33),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ROUND((SUM(BF128:BF346)),  2)</f>
        <v>0</v>
      </c>
      <c r="G34" s="39"/>
      <c r="H34" s="39"/>
      <c r="I34" s="156">
        <v>0.14999999999999999</v>
      </c>
      <c r="J34" s="155">
        <f>ROUND(((SUM(BF128:BF346))*I34),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ROUND((SUM(BG128:BG346)),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ROUND((SUM(BH128:BH346)),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ROUND((SUM(BI128:BI346)),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Přestavlky – čistírna odpadních vod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PS 02 - Elektro část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29. 8. 2023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Obec Přestavlky</v>
      </c>
      <c r="G91" s="41"/>
      <c r="H91" s="41"/>
      <c r="I91" s="33" t="s">
        <v>30</v>
      </c>
      <c r="J91" s="37" t="str">
        <f>E21</f>
        <v xml:space="preserve">ENVISYSTEM, s.r.o., U Nikolajky 15, 15000  Praha 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132</v>
      </c>
      <c r="D94" s="177"/>
      <c r="E94" s="177"/>
      <c r="F94" s="177"/>
      <c r="G94" s="177"/>
      <c r="H94" s="177"/>
      <c r="I94" s="177"/>
      <c r="J94" s="178" t="s">
        <v>133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134</v>
      </c>
      <c r="D96" s="41"/>
      <c r="E96" s="41"/>
      <c r="F96" s="41"/>
      <c r="G96" s="41"/>
      <c r="H96" s="41"/>
      <c r="I96" s="41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135</v>
      </c>
    </row>
    <row r="97" s="9" customFormat="1" ht="24.96" customHeight="1">
      <c r="A97" s="9"/>
      <c r="B97" s="180"/>
      <c r="C97" s="181"/>
      <c r="D97" s="182" t="s">
        <v>611</v>
      </c>
      <c r="E97" s="183"/>
      <c r="F97" s="183"/>
      <c r="G97" s="183"/>
      <c r="H97" s="183"/>
      <c r="I97" s="183"/>
      <c r="J97" s="184">
        <f>J129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612</v>
      </c>
      <c r="E98" s="189"/>
      <c r="F98" s="189"/>
      <c r="G98" s="189"/>
      <c r="H98" s="189"/>
      <c r="I98" s="189"/>
      <c r="J98" s="190">
        <f>J130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6"/>
      <c r="C99" s="187"/>
      <c r="D99" s="188" t="s">
        <v>613</v>
      </c>
      <c r="E99" s="189"/>
      <c r="F99" s="189"/>
      <c r="G99" s="189"/>
      <c r="H99" s="189"/>
      <c r="I99" s="189"/>
      <c r="J99" s="190">
        <f>J131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6"/>
      <c r="C100" s="187"/>
      <c r="D100" s="188" t="s">
        <v>614</v>
      </c>
      <c r="E100" s="189"/>
      <c r="F100" s="189"/>
      <c r="G100" s="189"/>
      <c r="H100" s="189"/>
      <c r="I100" s="189"/>
      <c r="J100" s="190">
        <f>J150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86"/>
      <c r="C101" s="187"/>
      <c r="D101" s="188" t="s">
        <v>615</v>
      </c>
      <c r="E101" s="189"/>
      <c r="F101" s="189"/>
      <c r="G101" s="189"/>
      <c r="H101" s="189"/>
      <c r="I101" s="189"/>
      <c r="J101" s="190">
        <f>J169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86"/>
      <c r="C102" s="187"/>
      <c r="D102" s="188" t="s">
        <v>616</v>
      </c>
      <c r="E102" s="189"/>
      <c r="F102" s="189"/>
      <c r="G102" s="189"/>
      <c r="H102" s="189"/>
      <c r="I102" s="189"/>
      <c r="J102" s="190">
        <f>J199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6"/>
      <c r="C103" s="187"/>
      <c r="D103" s="188" t="s">
        <v>617</v>
      </c>
      <c r="E103" s="189"/>
      <c r="F103" s="189"/>
      <c r="G103" s="189"/>
      <c r="H103" s="189"/>
      <c r="I103" s="189"/>
      <c r="J103" s="190">
        <f>J209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618</v>
      </c>
      <c r="E104" s="189"/>
      <c r="F104" s="189"/>
      <c r="G104" s="189"/>
      <c r="H104" s="189"/>
      <c r="I104" s="189"/>
      <c r="J104" s="190">
        <f>J211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86"/>
      <c r="C105" s="187"/>
      <c r="D105" s="188" t="s">
        <v>619</v>
      </c>
      <c r="E105" s="189"/>
      <c r="F105" s="189"/>
      <c r="G105" s="189"/>
      <c r="H105" s="189"/>
      <c r="I105" s="189"/>
      <c r="J105" s="190">
        <f>J212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86"/>
      <c r="C106" s="187"/>
      <c r="D106" s="188" t="s">
        <v>620</v>
      </c>
      <c r="E106" s="189"/>
      <c r="F106" s="189"/>
      <c r="G106" s="189"/>
      <c r="H106" s="189"/>
      <c r="I106" s="189"/>
      <c r="J106" s="190">
        <f>J277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86"/>
      <c r="C107" s="187"/>
      <c r="D107" s="188" t="s">
        <v>621</v>
      </c>
      <c r="E107" s="189"/>
      <c r="F107" s="189"/>
      <c r="G107" s="189"/>
      <c r="H107" s="189"/>
      <c r="I107" s="189"/>
      <c r="J107" s="190">
        <f>J312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4.88" customHeight="1">
      <c r="A108" s="10"/>
      <c r="B108" s="186"/>
      <c r="C108" s="187"/>
      <c r="D108" s="188" t="s">
        <v>622</v>
      </c>
      <c r="E108" s="189"/>
      <c r="F108" s="189"/>
      <c r="G108" s="189"/>
      <c r="H108" s="189"/>
      <c r="I108" s="189"/>
      <c r="J108" s="190">
        <f>J339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144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175" t="str">
        <f>E7</f>
        <v>Přestavlky – čistírna odpadních vod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129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E9</f>
        <v xml:space="preserve">PS 02 - Elektro část 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F12</f>
        <v xml:space="preserve"> </v>
      </c>
      <c r="G122" s="41"/>
      <c r="H122" s="41"/>
      <c r="I122" s="33" t="s">
        <v>22</v>
      </c>
      <c r="J122" s="80" t="str">
        <f>IF(J12="","",J12)</f>
        <v>29. 8. 2023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40.05" customHeight="1">
      <c r="A124" s="39"/>
      <c r="B124" s="40"/>
      <c r="C124" s="33" t="s">
        <v>24</v>
      </c>
      <c r="D124" s="41"/>
      <c r="E124" s="41"/>
      <c r="F124" s="28" t="str">
        <f>E15</f>
        <v>Obec Přestavlky</v>
      </c>
      <c r="G124" s="41"/>
      <c r="H124" s="41"/>
      <c r="I124" s="33" t="s">
        <v>30</v>
      </c>
      <c r="J124" s="37" t="str">
        <f>E21</f>
        <v xml:space="preserve">ENVISYSTEM, s.r.o., U Nikolajky 15, 15000  Praha 5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28</v>
      </c>
      <c r="D125" s="41"/>
      <c r="E125" s="41"/>
      <c r="F125" s="28" t="str">
        <f>IF(E18="","",E18)</f>
        <v>Vyplň údaj</v>
      </c>
      <c r="G125" s="41"/>
      <c r="H125" s="41"/>
      <c r="I125" s="33" t="s">
        <v>35</v>
      </c>
      <c r="J125" s="37" t="str">
        <f>E24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192"/>
      <c r="B127" s="193"/>
      <c r="C127" s="194" t="s">
        <v>145</v>
      </c>
      <c r="D127" s="195" t="s">
        <v>63</v>
      </c>
      <c r="E127" s="195" t="s">
        <v>59</v>
      </c>
      <c r="F127" s="195" t="s">
        <v>60</v>
      </c>
      <c r="G127" s="195" t="s">
        <v>146</v>
      </c>
      <c r="H127" s="195" t="s">
        <v>147</v>
      </c>
      <c r="I127" s="195" t="s">
        <v>148</v>
      </c>
      <c r="J127" s="196" t="s">
        <v>133</v>
      </c>
      <c r="K127" s="197" t="s">
        <v>149</v>
      </c>
      <c r="L127" s="198"/>
      <c r="M127" s="101" t="s">
        <v>1</v>
      </c>
      <c r="N127" s="102" t="s">
        <v>42</v>
      </c>
      <c r="O127" s="102" t="s">
        <v>150</v>
      </c>
      <c r="P127" s="102" t="s">
        <v>151</v>
      </c>
      <c r="Q127" s="102" t="s">
        <v>152</v>
      </c>
      <c r="R127" s="102" t="s">
        <v>153</v>
      </c>
      <c r="S127" s="102" t="s">
        <v>154</v>
      </c>
      <c r="T127" s="103" t="s">
        <v>155</v>
      </c>
      <c r="U127" s="192"/>
      <c r="V127" s="192"/>
      <c r="W127" s="192"/>
      <c r="X127" s="192"/>
      <c r="Y127" s="192"/>
      <c r="Z127" s="192"/>
      <c r="AA127" s="192"/>
      <c r="AB127" s="192"/>
      <c r="AC127" s="192"/>
      <c r="AD127" s="192"/>
      <c r="AE127" s="192"/>
    </row>
    <row r="128" s="2" customFormat="1" ht="22.8" customHeight="1">
      <c r="A128" s="39"/>
      <c r="B128" s="40"/>
      <c r="C128" s="108" t="s">
        <v>156</v>
      </c>
      <c r="D128" s="41"/>
      <c r="E128" s="41"/>
      <c r="F128" s="41"/>
      <c r="G128" s="41"/>
      <c r="H128" s="41"/>
      <c r="I128" s="41"/>
      <c r="J128" s="199">
        <f>BK128</f>
        <v>0</v>
      </c>
      <c r="K128" s="41"/>
      <c r="L128" s="45"/>
      <c r="M128" s="104"/>
      <c r="N128" s="200"/>
      <c r="O128" s="105"/>
      <c r="P128" s="201">
        <f>P129</f>
        <v>0</v>
      </c>
      <c r="Q128" s="105"/>
      <c r="R128" s="201">
        <f>R129</f>
        <v>0</v>
      </c>
      <c r="S128" s="105"/>
      <c r="T128" s="202">
        <f>T129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77</v>
      </c>
      <c r="AU128" s="18" t="s">
        <v>135</v>
      </c>
      <c r="BK128" s="203">
        <f>BK129</f>
        <v>0</v>
      </c>
    </row>
    <row r="129" s="12" customFormat="1" ht="25.92" customHeight="1">
      <c r="A129" s="12"/>
      <c r="B129" s="204"/>
      <c r="C129" s="205"/>
      <c r="D129" s="206" t="s">
        <v>77</v>
      </c>
      <c r="E129" s="207" t="s">
        <v>89</v>
      </c>
      <c r="F129" s="207" t="s">
        <v>623</v>
      </c>
      <c r="G129" s="205"/>
      <c r="H129" s="205"/>
      <c r="I129" s="208"/>
      <c r="J129" s="209">
        <f>BK129</f>
        <v>0</v>
      </c>
      <c r="K129" s="205"/>
      <c r="L129" s="210"/>
      <c r="M129" s="211"/>
      <c r="N129" s="212"/>
      <c r="O129" s="212"/>
      <c r="P129" s="213">
        <f>P130+P211</f>
        <v>0</v>
      </c>
      <c r="Q129" s="212"/>
      <c r="R129" s="213">
        <f>R130+R211</f>
        <v>0</v>
      </c>
      <c r="S129" s="212"/>
      <c r="T129" s="214">
        <f>T130+T211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162</v>
      </c>
      <c r="AT129" s="216" t="s">
        <v>77</v>
      </c>
      <c r="AU129" s="216" t="s">
        <v>78</v>
      </c>
      <c r="AY129" s="215" t="s">
        <v>159</v>
      </c>
      <c r="BK129" s="217">
        <f>BK130+BK211</f>
        <v>0</v>
      </c>
    </row>
    <row r="130" s="12" customFormat="1" ht="22.8" customHeight="1">
      <c r="A130" s="12"/>
      <c r="B130" s="204"/>
      <c r="C130" s="205"/>
      <c r="D130" s="206" t="s">
        <v>77</v>
      </c>
      <c r="E130" s="218" t="s">
        <v>624</v>
      </c>
      <c r="F130" s="218" t="s">
        <v>625</v>
      </c>
      <c r="G130" s="205"/>
      <c r="H130" s="205"/>
      <c r="I130" s="208"/>
      <c r="J130" s="219">
        <f>BK130</f>
        <v>0</v>
      </c>
      <c r="K130" s="205"/>
      <c r="L130" s="210"/>
      <c r="M130" s="211"/>
      <c r="N130" s="212"/>
      <c r="O130" s="212"/>
      <c r="P130" s="213">
        <f>P131+P150+P169+P199+P209</f>
        <v>0</v>
      </c>
      <c r="Q130" s="212"/>
      <c r="R130" s="213">
        <f>R131+R150+R169+R199+R209</f>
        <v>0</v>
      </c>
      <c r="S130" s="212"/>
      <c r="T130" s="214">
        <f>T131+T150+T169+T199+T209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86</v>
      </c>
      <c r="AT130" s="216" t="s">
        <v>77</v>
      </c>
      <c r="AU130" s="216" t="s">
        <v>86</v>
      </c>
      <c r="AY130" s="215" t="s">
        <v>159</v>
      </c>
      <c r="BK130" s="217">
        <f>BK131+BK150+BK169+BK199+BK209</f>
        <v>0</v>
      </c>
    </row>
    <row r="131" s="12" customFormat="1" ht="20.88" customHeight="1">
      <c r="A131" s="12"/>
      <c r="B131" s="204"/>
      <c r="C131" s="205"/>
      <c r="D131" s="206" t="s">
        <v>77</v>
      </c>
      <c r="E131" s="218" t="s">
        <v>160</v>
      </c>
      <c r="F131" s="218" t="s">
        <v>626</v>
      </c>
      <c r="G131" s="205"/>
      <c r="H131" s="205"/>
      <c r="I131" s="208"/>
      <c r="J131" s="219">
        <f>BK131</f>
        <v>0</v>
      </c>
      <c r="K131" s="205"/>
      <c r="L131" s="210"/>
      <c r="M131" s="211"/>
      <c r="N131" s="212"/>
      <c r="O131" s="212"/>
      <c r="P131" s="213">
        <f>SUM(P132:P149)</f>
        <v>0</v>
      </c>
      <c r="Q131" s="212"/>
      <c r="R131" s="213">
        <f>SUM(R132:R149)</f>
        <v>0</v>
      </c>
      <c r="S131" s="212"/>
      <c r="T131" s="214">
        <f>SUM(T132:T149)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162</v>
      </c>
      <c r="AT131" s="216" t="s">
        <v>77</v>
      </c>
      <c r="AU131" s="216" t="s">
        <v>88</v>
      </c>
      <c r="AY131" s="215" t="s">
        <v>159</v>
      </c>
      <c r="BK131" s="217">
        <f>SUM(BK132:BK149)</f>
        <v>0</v>
      </c>
    </row>
    <row r="132" s="2" customFormat="1" ht="16.5" customHeight="1">
      <c r="A132" s="39"/>
      <c r="B132" s="40"/>
      <c r="C132" s="235" t="s">
        <v>86</v>
      </c>
      <c r="D132" s="235" t="s">
        <v>316</v>
      </c>
      <c r="E132" s="236" t="s">
        <v>627</v>
      </c>
      <c r="F132" s="237" t="s">
        <v>628</v>
      </c>
      <c r="G132" s="238" t="s">
        <v>176</v>
      </c>
      <c r="H132" s="239">
        <v>1</v>
      </c>
      <c r="I132" s="240"/>
      <c r="J132" s="241">
        <f>ROUND(I132*H132,2)</f>
        <v>0</v>
      </c>
      <c r="K132" s="242"/>
      <c r="L132" s="45"/>
      <c r="M132" s="243" t="s">
        <v>1</v>
      </c>
      <c r="N132" s="244" t="s">
        <v>43</v>
      </c>
      <c r="O132" s="92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3" t="s">
        <v>86</v>
      </c>
      <c r="AT132" s="233" t="s">
        <v>316</v>
      </c>
      <c r="AU132" s="233" t="s">
        <v>173</v>
      </c>
      <c r="AY132" s="18" t="s">
        <v>159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8" t="s">
        <v>86</v>
      </c>
      <c r="BK132" s="234">
        <f>ROUND(I132*H132,2)</f>
        <v>0</v>
      </c>
      <c r="BL132" s="18" t="s">
        <v>86</v>
      </c>
      <c r="BM132" s="233" t="s">
        <v>629</v>
      </c>
    </row>
    <row r="133" s="2" customFormat="1" ht="16.5" customHeight="1">
      <c r="A133" s="39"/>
      <c r="B133" s="40"/>
      <c r="C133" s="220" t="s">
        <v>88</v>
      </c>
      <c r="D133" s="220" t="s">
        <v>163</v>
      </c>
      <c r="E133" s="221" t="s">
        <v>630</v>
      </c>
      <c r="F133" s="222" t="s">
        <v>631</v>
      </c>
      <c r="G133" s="223" t="s">
        <v>176</v>
      </c>
      <c r="H133" s="224">
        <v>1</v>
      </c>
      <c r="I133" s="225"/>
      <c r="J133" s="226">
        <f>ROUND(I133*H133,2)</f>
        <v>0</v>
      </c>
      <c r="K133" s="227"/>
      <c r="L133" s="228"/>
      <c r="M133" s="229" t="s">
        <v>1</v>
      </c>
      <c r="N133" s="230" t="s">
        <v>43</v>
      </c>
      <c r="O133" s="92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3" t="s">
        <v>88</v>
      </c>
      <c r="AT133" s="233" t="s">
        <v>163</v>
      </c>
      <c r="AU133" s="233" t="s">
        <v>173</v>
      </c>
      <c r="AY133" s="18" t="s">
        <v>159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8" t="s">
        <v>86</v>
      </c>
      <c r="BK133" s="234">
        <f>ROUND(I133*H133,2)</f>
        <v>0</v>
      </c>
      <c r="BL133" s="18" t="s">
        <v>86</v>
      </c>
      <c r="BM133" s="233" t="s">
        <v>632</v>
      </c>
    </row>
    <row r="134" s="2" customFormat="1" ht="24.15" customHeight="1">
      <c r="A134" s="39"/>
      <c r="B134" s="40"/>
      <c r="C134" s="235" t="s">
        <v>173</v>
      </c>
      <c r="D134" s="235" t="s">
        <v>316</v>
      </c>
      <c r="E134" s="236" t="s">
        <v>633</v>
      </c>
      <c r="F134" s="237" t="s">
        <v>634</v>
      </c>
      <c r="G134" s="238" t="s">
        <v>166</v>
      </c>
      <c r="H134" s="239">
        <v>1</v>
      </c>
      <c r="I134" s="240"/>
      <c r="J134" s="241">
        <f>ROUND(I134*H134,2)</f>
        <v>0</v>
      </c>
      <c r="K134" s="242"/>
      <c r="L134" s="45"/>
      <c r="M134" s="243" t="s">
        <v>1</v>
      </c>
      <c r="N134" s="244" t="s">
        <v>43</v>
      </c>
      <c r="O134" s="92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3" t="s">
        <v>86</v>
      </c>
      <c r="AT134" s="233" t="s">
        <v>316</v>
      </c>
      <c r="AU134" s="233" t="s">
        <v>173</v>
      </c>
      <c r="AY134" s="18" t="s">
        <v>159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8" t="s">
        <v>86</v>
      </c>
      <c r="BK134" s="234">
        <f>ROUND(I134*H134,2)</f>
        <v>0</v>
      </c>
      <c r="BL134" s="18" t="s">
        <v>86</v>
      </c>
      <c r="BM134" s="233" t="s">
        <v>635</v>
      </c>
    </row>
    <row r="135" s="2" customFormat="1" ht="24.15" customHeight="1">
      <c r="A135" s="39"/>
      <c r="B135" s="40"/>
      <c r="C135" s="220" t="s">
        <v>168</v>
      </c>
      <c r="D135" s="220" t="s">
        <v>163</v>
      </c>
      <c r="E135" s="221" t="s">
        <v>636</v>
      </c>
      <c r="F135" s="222" t="s">
        <v>637</v>
      </c>
      <c r="G135" s="223" t="s">
        <v>166</v>
      </c>
      <c r="H135" s="224">
        <v>1</v>
      </c>
      <c r="I135" s="225"/>
      <c r="J135" s="226">
        <f>ROUND(I135*H135,2)</f>
        <v>0</v>
      </c>
      <c r="K135" s="227"/>
      <c r="L135" s="228"/>
      <c r="M135" s="229" t="s">
        <v>1</v>
      </c>
      <c r="N135" s="230" t="s">
        <v>43</v>
      </c>
      <c r="O135" s="92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3" t="s">
        <v>88</v>
      </c>
      <c r="AT135" s="233" t="s">
        <v>163</v>
      </c>
      <c r="AU135" s="233" t="s">
        <v>173</v>
      </c>
      <c r="AY135" s="18" t="s">
        <v>159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8" t="s">
        <v>86</v>
      </c>
      <c r="BK135" s="234">
        <f>ROUND(I135*H135,2)</f>
        <v>0</v>
      </c>
      <c r="BL135" s="18" t="s">
        <v>86</v>
      </c>
      <c r="BM135" s="233" t="s">
        <v>638</v>
      </c>
    </row>
    <row r="136" s="2" customFormat="1" ht="16.5" customHeight="1">
      <c r="A136" s="39"/>
      <c r="B136" s="40"/>
      <c r="C136" s="235" t="s">
        <v>162</v>
      </c>
      <c r="D136" s="235" t="s">
        <v>316</v>
      </c>
      <c r="E136" s="236" t="s">
        <v>639</v>
      </c>
      <c r="F136" s="237" t="s">
        <v>640</v>
      </c>
      <c r="G136" s="238" t="s">
        <v>176</v>
      </c>
      <c r="H136" s="239">
        <v>1</v>
      </c>
      <c r="I136" s="240"/>
      <c r="J136" s="241">
        <f>ROUND(I136*H136,2)</f>
        <v>0</v>
      </c>
      <c r="K136" s="242"/>
      <c r="L136" s="45"/>
      <c r="M136" s="243" t="s">
        <v>1</v>
      </c>
      <c r="N136" s="244" t="s">
        <v>43</v>
      </c>
      <c r="O136" s="92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3" t="s">
        <v>86</v>
      </c>
      <c r="AT136" s="233" t="s">
        <v>316</v>
      </c>
      <c r="AU136" s="233" t="s">
        <v>173</v>
      </c>
      <c r="AY136" s="18" t="s">
        <v>159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8" t="s">
        <v>86</v>
      </c>
      <c r="BK136" s="234">
        <f>ROUND(I136*H136,2)</f>
        <v>0</v>
      </c>
      <c r="BL136" s="18" t="s">
        <v>86</v>
      </c>
      <c r="BM136" s="233" t="s">
        <v>641</v>
      </c>
    </row>
    <row r="137" s="2" customFormat="1" ht="16.5" customHeight="1">
      <c r="A137" s="39"/>
      <c r="B137" s="40"/>
      <c r="C137" s="220" t="s">
        <v>184</v>
      </c>
      <c r="D137" s="220" t="s">
        <v>163</v>
      </c>
      <c r="E137" s="221" t="s">
        <v>642</v>
      </c>
      <c r="F137" s="222" t="s">
        <v>643</v>
      </c>
      <c r="G137" s="223" t="s">
        <v>176</v>
      </c>
      <c r="H137" s="224">
        <v>1</v>
      </c>
      <c r="I137" s="225"/>
      <c r="J137" s="226">
        <f>ROUND(I137*H137,2)</f>
        <v>0</v>
      </c>
      <c r="K137" s="227"/>
      <c r="L137" s="228"/>
      <c r="M137" s="229" t="s">
        <v>1</v>
      </c>
      <c r="N137" s="230" t="s">
        <v>43</v>
      </c>
      <c r="O137" s="92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3" t="s">
        <v>88</v>
      </c>
      <c r="AT137" s="233" t="s">
        <v>163</v>
      </c>
      <c r="AU137" s="233" t="s">
        <v>173</v>
      </c>
      <c r="AY137" s="18" t="s">
        <v>159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8" t="s">
        <v>86</v>
      </c>
      <c r="BK137" s="234">
        <f>ROUND(I137*H137,2)</f>
        <v>0</v>
      </c>
      <c r="BL137" s="18" t="s">
        <v>86</v>
      </c>
      <c r="BM137" s="233" t="s">
        <v>644</v>
      </c>
    </row>
    <row r="138" s="2" customFormat="1" ht="16.5" customHeight="1">
      <c r="A138" s="39"/>
      <c r="B138" s="40"/>
      <c r="C138" s="235" t="s">
        <v>188</v>
      </c>
      <c r="D138" s="235" t="s">
        <v>316</v>
      </c>
      <c r="E138" s="236" t="s">
        <v>645</v>
      </c>
      <c r="F138" s="237" t="s">
        <v>646</v>
      </c>
      <c r="G138" s="238" t="s">
        <v>176</v>
      </c>
      <c r="H138" s="239">
        <v>1</v>
      </c>
      <c r="I138" s="240"/>
      <c r="J138" s="241">
        <f>ROUND(I138*H138,2)</f>
        <v>0</v>
      </c>
      <c r="K138" s="242"/>
      <c r="L138" s="45"/>
      <c r="M138" s="243" t="s">
        <v>1</v>
      </c>
      <c r="N138" s="244" t="s">
        <v>43</v>
      </c>
      <c r="O138" s="92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3" t="s">
        <v>86</v>
      </c>
      <c r="AT138" s="233" t="s">
        <v>316</v>
      </c>
      <c r="AU138" s="233" t="s">
        <v>173</v>
      </c>
      <c r="AY138" s="18" t="s">
        <v>159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8" t="s">
        <v>86</v>
      </c>
      <c r="BK138" s="234">
        <f>ROUND(I138*H138,2)</f>
        <v>0</v>
      </c>
      <c r="BL138" s="18" t="s">
        <v>86</v>
      </c>
      <c r="BM138" s="233" t="s">
        <v>647</v>
      </c>
    </row>
    <row r="139" s="2" customFormat="1" ht="16.5" customHeight="1">
      <c r="A139" s="39"/>
      <c r="B139" s="40"/>
      <c r="C139" s="220" t="s">
        <v>167</v>
      </c>
      <c r="D139" s="220" t="s">
        <v>163</v>
      </c>
      <c r="E139" s="221" t="s">
        <v>648</v>
      </c>
      <c r="F139" s="222" t="s">
        <v>649</v>
      </c>
      <c r="G139" s="223" t="s">
        <v>176</v>
      </c>
      <c r="H139" s="224">
        <v>1</v>
      </c>
      <c r="I139" s="225"/>
      <c r="J139" s="226">
        <f>ROUND(I139*H139,2)</f>
        <v>0</v>
      </c>
      <c r="K139" s="227"/>
      <c r="L139" s="228"/>
      <c r="M139" s="229" t="s">
        <v>1</v>
      </c>
      <c r="N139" s="230" t="s">
        <v>43</v>
      </c>
      <c r="O139" s="92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3" t="s">
        <v>88</v>
      </c>
      <c r="AT139" s="233" t="s">
        <v>163</v>
      </c>
      <c r="AU139" s="233" t="s">
        <v>173</v>
      </c>
      <c r="AY139" s="18" t="s">
        <v>159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8" t="s">
        <v>86</v>
      </c>
      <c r="BK139" s="234">
        <f>ROUND(I139*H139,2)</f>
        <v>0</v>
      </c>
      <c r="BL139" s="18" t="s">
        <v>86</v>
      </c>
      <c r="BM139" s="233" t="s">
        <v>650</v>
      </c>
    </row>
    <row r="140" s="2" customFormat="1" ht="16.5" customHeight="1">
      <c r="A140" s="39"/>
      <c r="B140" s="40"/>
      <c r="C140" s="235" t="s">
        <v>195</v>
      </c>
      <c r="D140" s="235" t="s">
        <v>316</v>
      </c>
      <c r="E140" s="236" t="s">
        <v>651</v>
      </c>
      <c r="F140" s="237" t="s">
        <v>652</v>
      </c>
      <c r="G140" s="238" t="s">
        <v>176</v>
      </c>
      <c r="H140" s="239">
        <v>1</v>
      </c>
      <c r="I140" s="240"/>
      <c r="J140" s="241">
        <f>ROUND(I140*H140,2)</f>
        <v>0</v>
      </c>
      <c r="K140" s="242"/>
      <c r="L140" s="45"/>
      <c r="M140" s="243" t="s">
        <v>1</v>
      </c>
      <c r="N140" s="244" t="s">
        <v>43</v>
      </c>
      <c r="O140" s="92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3" t="s">
        <v>86</v>
      </c>
      <c r="AT140" s="233" t="s">
        <v>316</v>
      </c>
      <c r="AU140" s="233" t="s">
        <v>173</v>
      </c>
      <c r="AY140" s="18" t="s">
        <v>159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8" t="s">
        <v>86</v>
      </c>
      <c r="BK140" s="234">
        <f>ROUND(I140*H140,2)</f>
        <v>0</v>
      </c>
      <c r="BL140" s="18" t="s">
        <v>86</v>
      </c>
      <c r="BM140" s="233" t="s">
        <v>653</v>
      </c>
    </row>
    <row r="141" s="2" customFormat="1" ht="16.5" customHeight="1">
      <c r="A141" s="39"/>
      <c r="B141" s="40"/>
      <c r="C141" s="235" t="s">
        <v>201</v>
      </c>
      <c r="D141" s="235" t="s">
        <v>316</v>
      </c>
      <c r="E141" s="236" t="s">
        <v>654</v>
      </c>
      <c r="F141" s="237" t="s">
        <v>655</v>
      </c>
      <c r="G141" s="238" t="s">
        <v>176</v>
      </c>
      <c r="H141" s="239">
        <v>1</v>
      </c>
      <c r="I141" s="240"/>
      <c r="J141" s="241">
        <f>ROUND(I141*H141,2)</f>
        <v>0</v>
      </c>
      <c r="K141" s="242"/>
      <c r="L141" s="45"/>
      <c r="M141" s="243" t="s">
        <v>1</v>
      </c>
      <c r="N141" s="244" t="s">
        <v>43</v>
      </c>
      <c r="O141" s="92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3" t="s">
        <v>86</v>
      </c>
      <c r="AT141" s="233" t="s">
        <v>316</v>
      </c>
      <c r="AU141" s="233" t="s">
        <v>173</v>
      </c>
      <c r="AY141" s="18" t="s">
        <v>159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8" t="s">
        <v>86</v>
      </c>
      <c r="BK141" s="234">
        <f>ROUND(I141*H141,2)</f>
        <v>0</v>
      </c>
      <c r="BL141" s="18" t="s">
        <v>86</v>
      </c>
      <c r="BM141" s="233" t="s">
        <v>656</v>
      </c>
    </row>
    <row r="142" s="2" customFormat="1" ht="16.5" customHeight="1">
      <c r="A142" s="39"/>
      <c r="B142" s="40"/>
      <c r="C142" s="235" t="s">
        <v>205</v>
      </c>
      <c r="D142" s="235" t="s">
        <v>316</v>
      </c>
      <c r="E142" s="236" t="s">
        <v>657</v>
      </c>
      <c r="F142" s="237" t="s">
        <v>658</v>
      </c>
      <c r="G142" s="238" t="s">
        <v>176</v>
      </c>
      <c r="H142" s="239">
        <v>1</v>
      </c>
      <c r="I142" s="240"/>
      <c r="J142" s="241">
        <f>ROUND(I142*H142,2)</f>
        <v>0</v>
      </c>
      <c r="K142" s="242"/>
      <c r="L142" s="45"/>
      <c r="M142" s="243" t="s">
        <v>1</v>
      </c>
      <c r="N142" s="244" t="s">
        <v>43</v>
      </c>
      <c r="O142" s="92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3" t="s">
        <v>86</v>
      </c>
      <c r="AT142" s="233" t="s">
        <v>316</v>
      </c>
      <c r="AU142" s="233" t="s">
        <v>173</v>
      </c>
      <c r="AY142" s="18" t="s">
        <v>159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8" t="s">
        <v>86</v>
      </c>
      <c r="BK142" s="234">
        <f>ROUND(I142*H142,2)</f>
        <v>0</v>
      </c>
      <c r="BL142" s="18" t="s">
        <v>86</v>
      </c>
      <c r="BM142" s="233" t="s">
        <v>659</v>
      </c>
    </row>
    <row r="143" s="2" customFormat="1" ht="16.5" customHeight="1">
      <c r="A143" s="39"/>
      <c r="B143" s="40"/>
      <c r="C143" s="235" t="s">
        <v>209</v>
      </c>
      <c r="D143" s="235" t="s">
        <v>316</v>
      </c>
      <c r="E143" s="236" t="s">
        <v>660</v>
      </c>
      <c r="F143" s="237" t="s">
        <v>661</v>
      </c>
      <c r="G143" s="238" t="s">
        <v>176</v>
      </c>
      <c r="H143" s="239">
        <v>1</v>
      </c>
      <c r="I143" s="240"/>
      <c r="J143" s="241">
        <f>ROUND(I143*H143,2)</f>
        <v>0</v>
      </c>
      <c r="K143" s="242"/>
      <c r="L143" s="45"/>
      <c r="M143" s="243" t="s">
        <v>1</v>
      </c>
      <c r="N143" s="244" t="s">
        <v>43</v>
      </c>
      <c r="O143" s="92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3" t="s">
        <v>86</v>
      </c>
      <c r="AT143" s="233" t="s">
        <v>316</v>
      </c>
      <c r="AU143" s="233" t="s">
        <v>173</v>
      </c>
      <c r="AY143" s="18" t="s">
        <v>159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8" t="s">
        <v>86</v>
      </c>
      <c r="BK143" s="234">
        <f>ROUND(I143*H143,2)</f>
        <v>0</v>
      </c>
      <c r="BL143" s="18" t="s">
        <v>86</v>
      </c>
      <c r="BM143" s="233" t="s">
        <v>662</v>
      </c>
    </row>
    <row r="144" s="2" customFormat="1" ht="16.5" customHeight="1">
      <c r="A144" s="39"/>
      <c r="B144" s="40"/>
      <c r="C144" s="235" t="s">
        <v>213</v>
      </c>
      <c r="D144" s="235" t="s">
        <v>316</v>
      </c>
      <c r="E144" s="236" t="s">
        <v>663</v>
      </c>
      <c r="F144" s="237" t="s">
        <v>664</v>
      </c>
      <c r="G144" s="238" t="s">
        <v>176</v>
      </c>
      <c r="H144" s="239">
        <v>1</v>
      </c>
      <c r="I144" s="240"/>
      <c r="J144" s="241">
        <f>ROUND(I144*H144,2)</f>
        <v>0</v>
      </c>
      <c r="K144" s="242"/>
      <c r="L144" s="45"/>
      <c r="M144" s="243" t="s">
        <v>1</v>
      </c>
      <c r="N144" s="244" t="s">
        <v>43</v>
      </c>
      <c r="O144" s="92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3" t="s">
        <v>86</v>
      </c>
      <c r="AT144" s="233" t="s">
        <v>316</v>
      </c>
      <c r="AU144" s="233" t="s">
        <v>173</v>
      </c>
      <c r="AY144" s="18" t="s">
        <v>159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8" t="s">
        <v>86</v>
      </c>
      <c r="BK144" s="234">
        <f>ROUND(I144*H144,2)</f>
        <v>0</v>
      </c>
      <c r="BL144" s="18" t="s">
        <v>86</v>
      </c>
      <c r="BM144" s="233" t="s">
        <v>665</v>
      </c>
    </row>
    <row r="145" s="2" customFormat="1" ht="16.5" customHeight="1">
      <c r="A145" s="39"/>
      <c r="B145" s="40"/>
      <c r="C145" s="235" t="s">
        <v>217</v>
      </c>
      <c r="D145" s="235" t="s">
        <v>316</v>
      </c>
      <c r="E145" s="236" t="s">
        <v>666</v>
      </c>
      <c r="F145" s="237" t="s">
        <v>667</v>
      </c>
      <c r="G145" s="238" t="s">
        <v>176</v>
      </c>
      <c r="H145" s="239">
        <v>1</v>
      </c>
      <c r="I145" s="240"/>
      <c r="J145" s="241">
        <f>ROUND(I145*H145,2)</f>
        <v>0</v>
      </c>
      <c r="K145" s="242"/>
      <c r="L145" s="45"/>
      <c r="M145" s="243" t="s">
        <v>1</v>
      </c>
      <c r="N145" s="244" t="s">
        <v>43</v>
      </c>
      <c r="O145" s="92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3" t="s">
        <v>86</v>
      </c>
      <c r="AT145" s="233" t="s">
        <v>316</v>
      </c>
      <c r="AU145" s="233" t="s">
        <v>173</v>
      </c>
      <c r="AY145" s="18" t="s">
        <v>159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8" t="s">
        <v>86</v>
      </c>
      <c r="BK145" s="234">
        <f>ROUND(I145*H145,2)</f>
        <v>0</v>
      </c>
      <c r="BL145" s="18" t="s">
        <v>86</v>
      </c>
      <c r="BM145" s="233" t="s">
        <v>668</v>
      </c>
    </row>
    <row r="146" s="2" customFormat="1" ht="16.5" customHeight="1">
      <c r="A146" s="39"/>
      <c r="B146" s="40"/>
      <c r="C146" s="235" t="s">
        <v>8</v>
      </c>
      <c r="D146" s="235" t="s">
        <v>316</v>
      </c>
      <c r="E146" s="236" t="s">
        <v>669</v>
      </c>
      <c r="F146" s="237" t="s">
        <v>670</v>
      </c>
      <c r="G146" s="238" t="s">
        <v>176</v>
      </c>
      <c r="H146" s="239">
        <v>1</v>
      </c>
      <c r="I146" s="240"/>
      <c r="J146" s="241">
        <f>ROUND(I146*H146,2)</f>
        <v>0</v>
      </c>
      <c r="K146" s="242"/>
      <c r="L146" s="45"/>
      <c r="M146" s="243" t="s">
        <v>1</v>
      </c>
      <c r="N146" s="244" t="s">
        <v>43</v>
      </c>
      <c r="O146" s="92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3" t="s">
        <v>86</v>
      </c>
      <c r="AT146" s="233" t="s">
        <v>316</v>
      </c>
      <c r="AU146" s="233" t="s">
        <v>173</v>
      </c>
      <c r="AY146" s="18" t="s">
        <v>159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8" t="s">
        <v>86</v>
      </c>
      <c r="BK146" s="234">
        <f>ROUND(I146*H146,2)</f>
        <v>0</v>
      </c>
      <c r="BL146" s="18" t="s">
        <v>86</v>
      </c>
      <c r="BM146" s="233" t="s">
        <v>671</v>
      </c>
    </row>
    <row r="147" s="2" customFormat="1" ht="16.5" customHeight="1">
      <c r="A147" s="39"/>
      <c r="B147" s="40"/>
      <c r="C147" s="235" t="s">
        <v>224</v>
      </c>
      <c r="D147" s="235" t="s">
        <v>316</v>
      </c>
      <c r="E147" s="236" t="s">
        <v>672</v>
      </c>
      <c r="F147" s="237" t="s">
        <v>673</v>
      </c>
      <c r="G147" s="238" t="s">
        <v>176</v>
      </c>
      <c r="H147" s="239">
        <v>1</v>
      </c>
      <c r="I147" s="240"/>
      <c r="J147" s="241">
        <f>ROUND(I147*H147,2)</f>
        <v>0</v>
      </c>
      <c r="K147" s="242"/>
      <c r="L147" s="45"/>
      <c r="M147" s="243" t="s">
        <v>1</v>
      </c>
      <c r="N147" s="244" t="s">
        <v>43</v>
      </c>
      <c r="O147" s="92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3" t="s">
        <v>86</v>
      </c>
      <c r="AT147" s="233" t="s">
        <v>316</v>
      </c>
      <c r="AU147" s="233" t="s">
        <v>173</v>
      </c>
      <c r="AY147" s="18" t="s">
        <v>159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8" t="s">
        <v>86</v>
      </c>
      <c r="BK147" s="234">
        <f>ROUND(I147*H147,2)</f>
        <v>0</v>
      </c>
      <c r="BL147" s="18" t="s">
        <v>86</v>
      </c>
      <c r="BM147" s="233" t="s">
        <v>674</v>
      </c>
    </row>
    <row r="148" s="2" customFormat="1" ht="16.5" customHeight="1">
      <c r="A148" s="39"/>
      <c r="B148" s="40"/>
      <c r="C148" s="235" t="s">
        <v>228</v>
      </c>
      <c r="D148" s="235" t="s">
        <v>316</v>
      </c>
      <c r="E148" s="236" t="s">
        <v>675</v>
      </c>
      <c r="F148" s="237" t="s">
        <v>676</v>
      </c>
      <c r="G148" s="238" t="s">
        <v>176</v>
      </c>
      <c r="H148" s="239">
        <v>1</v>
      </c>
      <c r="I148" s="240"/>
      <c r="J148" s="241">
        <f>ROUND(I148*H148,2)</f>
        <v>0</v>
      </c>
      <c r="K148" s="242"/>
      <c r="L148" s="45"/>
      <c r="M148" s="243" t="s">
        <v>1</v>
      </c>
      <c r="N148" s="244" t="s">
        <v>43</v>
      </c>
      <c r="O148" s="92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3" t="s">
        <v>86</v>
      </c>
      <c r="AT148" s="233" t="s">
        <v>316</v>
      </c>
      <c r="AU148" s="233" t="s">
        <v>173</v>
      </c>
      <c r="AY148" s="18" t="s">
        <v>159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8" t="s">
        <v>86</v>
      </c>
      <c r="BK148" s="234">
        <f>ROUND(I148*H148,2)</f>
        <v>0</v>
      </c>
      <c r="BL148" s="18" t="s">
        <v>86</v>
      </c>
      <c r="BM148" s="233" t="s">
        <v>677</v>
      </c>
    </row>
    <row r="149" s="2" customFormat="1" ht="16.5" customHeight="1">
      <c r="A149" s="39"/>
      <c r="B149" s="40"/>
      <c r="C149" s="220" t="s">
        <v>234</v>
      </c>
      <c r="D149" s="220" t="s">
        <v>163</v>
      </c>
      <c r="E149" s="221" t="s">
        <v>678</v>
      </c>
      <c r="F149" s="222" t="s">
        <v>679</v>
      </c>
      <c r="G149" s="223" t="s">
        <v>176</v>
      </c>
      <c r="H149" s="224">
        <v>1</v>
      </c>
      <c r="I149" s="225"/>
      <c r="J149" s="226">
        <f>ROUND(I149*H149,2)</f>
        <v>0</v>
      </c>
      <c r="K149" s="227"/>
      <c r="L149" s="228"/>
      <c r="M149" s="229" t="s">
        <v>1</v>
      </c>
      <c r="N149" s="230" t="s">
        <v>43</v>
      </c>
      <c r="O149" s="92"/>
      <c r="P149" s="231">
        <f>O149*H149</f>
        <v>0</v>
      </c>
      <c r="Q149" s="231">
        <v>0</v>
      </c>
      <c r="R149" s="231">
        <f>Q149*H149</f>
        <v>0</v>
      </c>
      <c r="S149" s="231">
        <v>0</v>
      </c>
      <c r="T149" s="232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3" t="s">
        <v>88</v>
      </c>
      <c r="AT149" s="233" t="s">
        <v>163</v>
      </c>
      <c r="AU149" s="233" t="s">
        <v>173</v>
      </c>
      <c r="AY149" s="18" t="s">
        <v>159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8" t="s">
        <v>86</v>
      </c>
      <c r="BK149" s="234">
        <f>ROUND(I149*H149,2)</f>
        <v>0</v>
      </c>
      <c r="BL149" s="18" t="s">
        <v>86</v>
      </c>
      <c r="BM149" s="233" t="s">
        <v>680</v>
      </c>
    </row>
    <row r="150" s="12" customFormat="1" ht="20.88" customHeight="1">
      <c r="A150" s="12"/>
      <c r="B150" s="204"/>
      <c r="C150" s="205"/>
      <c r="D150" s="206" t="s">
        <v>77</v>
      </c>
      <c r="E150" s="218" t="s">
        <v>199</v>
      </c>
      <c r="F150" s="218" t="s">
        <v>681</v>
      </c>
      <c r="G150" s="205"/>
      <c r="H150" s="205"/>
      <c r="I150" s="208"/>
      <c r="J150" s="219">
        <f>BK150</f>
        <v>0</v>
      </c>
      <c r="K150" s="205"/>
      <c r="L150" s="210"/>
      <c r="M150" s="211"/>
      <c r="N150" s="212"/>
      <c r="O150" s="212"/>
      <c r="P150" s="213">
        <f>SUM(P151:P168)</f>
        <v>0</v>
      </c>
      <c r="Q150" s="212"/>
      <c r="R150" s="213">
        <f>SUM(R151:R168)</f>
        <v>0</v>
      </c>
      <c r="S150" s="212"/>
      <c r="T150" s="214">
        <f>SUM(T151:T168)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5" t="s">
        <v>162</v>
      </c>
      <c r="AT150" s="216" t="s">
        <v>77</v>
      </c>
      <c r="AU150" s="216" t="s">
        <v>88</v>
      </c>
      <c r="AY150" s="215" t="s">
        <v>159</v>
      </c>
      <c r="BK150" s="217">
        <f>SUM(BK151:BK168)</f>
        <v>0</v>
      </c>
    </row>
    <row r="151" s="2" customFormat="1" ht="16.5" customHeight="1">
      <c r="A151" s="39"/>
      <c r="B151" s="40"/>
      <c r="C151" s="235" t="s">
        <v>238</v>
      </c>
      <c r="D151" s="235" t="s">
        <v>316</v>
      </c>
      <c r="E151" s="236" t="s">
        <v>682</v>
      </c>
      <c r="F151" s="237" t="s">
        <v>683</v>
      </c>
      <c r="G151" s="238" t="s">
        <v>341</v>
      </c>
      <c r="H151" s="239">
        <v>20</v>
      </c>
      <c r="I151" s="240"/>
      <c r="J151" s="241">
        <f>ROUND(I151*H151,2)</f>
        <v>0</v>
      </c>
      <c r="K151" s="242"/>
      <c r="L151" s="45"/>
      <c r="M151" s="243" t="s">
        <v>1</v>
      </c>
      <c r="N151" s="244" t="s">
        <v>43</v>
      </c>
      <c r="O151" s="92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3" t="s">
        <v>86</v>
      </c>
      <c r="AT151" s="233" t="s">
        <v>316</v>
      </c>
      <c r="AU151" s="233" t="s">
        <v>173</v>
      </c>
      <c r="AY151" s="18" t="s">
        <v>159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8" t="s">
        <v>86</v>
      </c>
      <c r="BK151" s="234">
        <f>ROUND(I151*H151,2)</f>
        <v>0</v>
      </c>
      <c r="BL151" s="18" t="s">
        <v>86</v>
      </c>
      <c r="BM151" s="233" t="s">
        <v>684</v>
      </c>
    </row>
    <row r="152" s="2" customFormat="1" ht="16.5" customHeight="1">
      <c r="A152" s="39"/>
      <c r="B152" s="40"/>
      <c r="C152" s="220" t="s">
        <v>242</v>
      </c>
      <c r="D152" s="220" t="s">
        <v>163</v>
      </c>
      <c r="E152" s="221" t="s">
        <v>685</v>
      </c>
      <c r="F152" s="222" t="s">
        <v>686</v>
      </c>
      <c r="G152" s="223" t="s">
        <v>341</v>
      </c>
      <c r="H152" s="224">
        <v>20</v>
      </c>
      <c r="I152" s="225"/>
      <c r="J152" s="226">
        <f>ROUND(I152*H152,2)</f>
        <v>0</v>
      </c>
      <c r="K152" s="227"/>
      <c r="L152" s="228"/>
      <c r="M152" s="229" t="s">
        <v>1</v>
      </c>
      <c r="N152" s="230" t="s">
        <v>43</v>
      </c>
      <c r="O152" s="92"/>
      <c r="P152" s="231">
        <f>O152*H152</f>
        <v>0</v>
      </c>
      <c r="Q152" s="231">
        <v>0</v>
      </c>
      <c r="R152" s="231">
        <f>Q152*H152</f>
        <v>0</v>
      </c>
      <c r="S152" s="231">
        <v>0</v>
      </c>
      <c r="T152" s="232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3" t="s">
        <v>88</v>
      </c>
      <c r="AT152" s="233" t="s">
        <v>163</v>
      </c>
      <c r="AU152" s="233" t="s">
        <v>173</v>
      </c>
      <c r="AY152" s="18" t="s">
        <v>159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8" t="s">
        <v>86</v>
      </c>
      <c r="BK152" s="234">
        <f>ROUND(I152*H152,2)</f>
        <v>0</v>
      </c>
      <c r="BL152" s="18" t="s">
        <v>86</v>
      </c>
      <c r="BM152" s="233" t="s">
        <v>687</v>
      </c>
    </row>
    <row r="153" s="2" customFormat="1" ht="16.5" customHeight="1">
      <c r="A153" s="39"/>
      <c r="B153" s="40"/>
      <c r="C153" s="235" t="s">
        <v>7</v>
      </c>
      <c r="D153" s="235" t="s">
        <v>316</v>
      </c>
      <c r="E153" s="236" t="s">
        <v>688</v>
      </c>
      <c r="F153" s="237" t="s">
        <v>689</v>
      </c>
      <c r="G153" s="238" t="s">
        <v>341</v>
      </c>
      <c r="H153" s="239">
        <v>36</v>
      </c>
      <c r="I153" s="240"/>
      <c r="J153" s="241">
        <f>ROUND(I153*H153,2)</f>
        <v>0</v>
      </c>
      <c r="K153" s="242"/>
      <c r="L153" s="45"/>
      <c r="M153" s="243" t="s">
        <v>1</v>
      </c>
      <c r="N153" s="244" t="s">
        <v>43</v>
      </c>
      <c r="O153" s="92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3" t="s">
        <v>86</v>
      </c>
      <c r="AT153" s="233" t="s">
        <v>316</v>
      </c>
      <c r="AU153" s="233" t="s">
        <v>173</v>
      </c>
      <c r="AY153" s="18" t="s">
        <v>159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8" t="s">
        <v>86</v>
      </c>
      <c r="BK153" s="234">
        <f>ROUND(I153*H153,2)</f>
        <v>0</v>
      </c>
      <c r="BL153" s="18" t="s">
        <v>86</v>
      </c>
      <c r="BM153" s="233" t="s">
        <v>690</v>
      </c>
    </row>
    <row r="154" s="2" customFormat="1" ht="16.5" customHeight="1">
      <c r="A154" s="39"/>
      <c r="B154" s="40"/>
      <c r="C154" s="220" t="s">
        <v>251</v>
      </c>
      <c r="D154" s="220" t="s">
        <v>163</v>
      </c>
      <c r="E154" s="221" t="s">
        <v>691</v>
      </c>
      <c r="F154" s="222" t="s">
        <v>692</v>
      </c>
      <c r="G154" s="223" t="s">
        <v>341</v>
      </c>
      <c r="H154" s="224">
        <v>36</v>
      </c>
      <c r="I154" s="225"/>
      <c r="J154" s="226">
        <f>ROUND(I154*H154,2)</f>
        <v>0</v>
      </c>
      <c r="K154" s="227"/>
      <c r="L154" s="228"/>
      <c r="M154" s="229" t="s">
        <v>1</v>
      </c>
      <c r="N154" s="230" t="s">
        <v>43</v>
      </c>
      <c r="O154" s="92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3" t="s">
        <v>88</v>
      </c>
      <c r="AT154" s="233" t="s">
        <v>163</v>
      </c>
      <c r="AU154" s="233" t="s">
        <v>173</v>
      </c>
      <c r="AY154" s="18" t="s">
        <v>159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8" t="s">
        <v>86</v>
      </c>
      <c r="BK154" s="234">
        <f>ROUND(I154*H154,2)</f>
        <v>0</v>
      </c>
      <c r="BL154" s="18" t="s">
        <v>86</v>
      </c>
      <c r="BM154" s="233" t="s">
        <v>693</v>
      </c>
    </row>
    <row r="155" s="2" customFormat="1" ht="16.5" customHeight="1">
      <c r="A155" s="39"/>
      <c r="B155" s="40"/>
      <c r="C155" s="235" t="s">
        <v>255</v>
      </c>
      <c r="D155" s="235" t="s">
        <v>316</v>
      </c>
      <c r="E155" s="236" t="s">
        <v>694</v>
      </c>
      <c r="F155" s="237" t="s">
        <v>695</v>
      </c>
      <c r="G155" s="238" t="s">
        <v>341</v>
      </c>
      <c r="H155" s="239">
        <v>213</v>
      </c>
      <c r="I155" s="240"/>
      <c r="J155" s="241">
        <f>ROUND(I155*H155,2)</f>
        <v>0</v>
      </c>
      <c r="K155" s="242"/>
      <c r="L155" s="45"/>
      <c r="M155" s="243" t="s">
        <v>1</v>
      </c>
      <c r="N155" s="244" t="s">
        <v>43</v>
      </c>
      <c r="O155" s="92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3" t="s">
        <v>86</v>
      </c>
      <c r="AT155" s="233" t="s">
        <v>316</v>
      </c>
      <c r="AU155" s="233" t="s">
        <v>173</v>
      </c>
      <c r="AY155" s="18" t="s">
        <v>159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8" t="s">
        <v>86</v>
      </c>
      <c r="BK155" s="234">
        <f>ROUND(I155*H155,2)</f>
        <v>0</v>
      </c>
      <c r="BL155" s="18" t="s">
        <v>86</v>
      </c>
      <c r="BM155" s="233" t="s">
        <v>696</v>
      </c>
    </row>
    <row r="156" s="2" customFormat="1" ht="16.5" customHeight="1">
      <c r="A156" s="39"/>
      <c r="B156" s="40"/>
      <c r="C156" s="220" t="s">
        <v>259</v>
      </c>
      <c r="D156" s="220" t="s">
        <v>163</v>
      </c>
      <c r="E156" s="221" t="s">
        <v>697</v>
      </c>
      <c r="F156" s="222" t="s">
        <v>698</v>
      </c>
      <c r="G156" s="223" t="s">
        <v>341</v>
      </c>
      <c r="H156" s="224">
        <v>213</v>
      </c>
      <c r="I156" s="225"/>
      <c r="J156" s="226">
        <f>ROUND(I156*H156,2)</f>
        <v>0</v>
      </c>
      <c r="K156" s="227"/>
      <c r="L156" s="228"/>
      <c r="M156" s="229" t="s">
        <v>1</v>
      </c>
      <c r="N156" s="230" t="s">
        <v>43</v>
      </c>
      <c r="O156" s="92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3" t="s">
        <v>88</v>
      </c>
      <c r="AT156" s="233" t="s">
        <v>163</v>
      </c>
      <c r="AU156" s="233" t="s">
        <v>173</v>
      </c>
      <c r="AY156" s="18" t="s">
        <v>159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8" t="s">
        <v>86</v>
      </c>
      <c r="BK156" s="234">
        <f>ROUND(I156*H156,2)</f>
        <v>0</v>
      </c>
      <c r="BL156" s="18" t="s">
        <v>86</v>
      </c>
      <c r="BM156" s="233" t="s">
        <v>699</v>
      </c>
    </row>
    <row r="157" s="2" customFormat="1" ht="16.5" customHeight="1">
      <c r="A157" s="39"/>
      <c r="B157" s="40"/>
      <c r="C157" s="235" t="s">
        <v>265</v>
      </c>
      <c r="D157" s="235" t="s">
        <v>316</v>
      </c>
      <c r="E157" s="236" t="s">
        <v>700</v>
      </c>
      <c r="F157" s="237" t="s">
        <v>701</v>
      </c>
      <c r="G157" s="238" t="s">
        <v>341</v>
      </c>
      <c r="H157" s="239">
        <v>60</v>
      </c>
      <c r="I157" s="240"/>
      <c r="J157" s="241">
        <f>ROUND(I157*H157,2)</f>
        <v>0</v>
      </c>
      <c r="K157" s="242"/>
      <c r="L157" s="45"/>
      <c r="M157" s="243" t="s">
        <v>1</v>
      </c>
      <c r="N157" s="244" t="s">
        <v>43</v>
      </c>
      <c r="O157" s="92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3" t="s">
        <v>86</v>
      </c>
      <c r="AT157" s="233" t="s">
        <v>316</v>
      </c>
      <c r="AU157" s="233" t="s">
        <v>173</v>
      </c>
      <c r="AY157" s="18" t="s">
        <v>159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8" t="s">
        <v>86</v>
      </c>
      <c r="BK157" s="234">
        <f>ROUND(I157*H157,2)</f>
        <v>0</v>
      </c>
      <c r="BL157" s="18" t="s">
        <v>86</v>
      </c>
      <c r="BM157" s="233" t="s">
        <v>702</v>
      </c>
    </row>
    <row r="158" s="2" customFormat="1" ht="16.5" customHeight="1">
      <c r="A158" s="39"/>
      <c r="B158" s="40"/>
      <c r="C158" s="220" t="s">
        <v>269</v>
      </c>
      <c r="D158" s="220" t="s">
        <v>163</v>
      </c>
      <c r="E158" s="221" t="s">
        <v>703</v>
      </c>
      <c r="F158" s="222" t="s">
        <v>704</v>
      </c>
      <c r="G158" s="223" t="s">
        <v>341</v>
      </c>
      <c r="H158" s="224">
        <v>60</v>
      </c>
      <c r="I158" s="225"/>
      <c r="J158" s="226">
        <f>ROUND(I158*H158,2)</f>
        <v>0</v>
      </c>
      <c r="K158" s="227"/>
      <c r="L158" s="228"/>
      <c r="M158" s="229" t="s">
        <v>1</v>
      </c>
      <c r="N158" s="230" t="s">
        <v>43</v>
      </c>
      <c r="O158" s="92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3" t="s">
        <v>88</v>
      </c>
      <c r="AT158" s="233" t="s">
        <v>163</v>
      </c>
      <c r="AU158" s="233" t="s">
        <v>173</v>
      </c>
      <c r="AY158" s="18" t="s">
        <v>159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8" t="s">
        <v>86</v>
      </c>
      <c r="BK158" s="234">
        <f>ROUND(I158*H158,2)</f>
        <v>0</v>
      </c>
      <c r="BL158" s="18" t="s">
        <v>86</v>
      </c>
      <c r="BM158" s="233" t="s">
        <v>705</v>
      </c>
    </row>
    <row r="159" s="2" customFormat="1" ht="16.5" customHeight="1">
      <c r="A159" s="39"/>
      <c r="B159" s="40"/>
      <c r="C159" s="235" t="s">
        <v>275</v>
      </c>
      <c r="D159" s="235" t="s">
        <v>316</v>
      </c>
      <c r="E159" s="236" t="s">
        <v>706</v>
      </c>
      <c r="F159" s="237" t="s">
        <v>707</v>
      </c>
      <c r="G159" s="238" t="s">
        <v>341</v>
      </c>
      <c r="H159" s="239">
        <v>20</v>
      </c>
      <c r="I159" s="240"/>
      <c r="J159" s="241">
        <f>ROUND(I159*H159,2)</f>
        <v>0</v>
      </c>
      <c r="K159" s="242"/>
      <c r="L159" s="45"/>
      <c r="M159" s="243" t="s">
        <v>1</v>
      </c>
      <c r="N159" s="244" t="s">
        <v>43</v>
      </c>
      <c r="O159" s="92"/>
      <c r="P159" s="231">
        <f>O159*H159</f>
        <v>0</v>
      </c>
      <c r="Q159" s="231">
        <v>0</v>
      </c>
      <c r="R159" s="231">
        <f>Q159*H159</f>
        <v>0</v>
      </c>
      <c r="S159" s="231">
        <v>0</v>
      </c>
      <c r="T159" s="232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3" t="s">
        <v>86</v>
      </c>
      <c r="AT159" s="233" t="s">
        <v>316</v>
      </c>
      <c r="AU159" s="233" t="s">
        <v>173</v>
      </c>
      <c r="AY159" s="18" t="s">
        <v>159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8" t="s">
        <v>86</v>
      </c>
      <c r="BK159" s="234">
        <f>ROUND(I159*H159,2)</f>
        <v>0</v>
      </c>
      <c r="BL159" s="18" t="s">
        <v>86</v>
      </c>
      <c r="BM159" s="233" t="s">
        <v>708</v>
      </c>
    </row>
    <row r="160" s="2" customFormat="1" ht="16.5" customHeight="1">
      <c r="A160" s="39"/>
      <c r="B160" s="40"/>
      <c r="C160" s="220" t="s">
        <v>279</v>
      </c>
      <c r="D160" s="220" t="s">
        <v>163</v>
      </c>
      <c r="E160" s="221" t="s">
        <v>709</v>
      </c>
      <c r="F160" s="222" t="s">
        <v>710</v>
      </c>
      <c r="G160" s="223" t="s">
        <v>341</v>
      </c>
      <c r="H160" s="224">
        <v>20</v>
      </c>
      <c r="I160" s="225"/>
      <c r="J160" s="226">
        <f>ROUND(I160*H160,2)</f>
        <v>0</v>
      </c>
      <c r="K160" s="227"/>
      <c r="L160" s="228"/>
      <c r="M160" s="229" t="s">
        <v>1</v>
      </c>
      <c r="N160" s="230" t="s">
        <v>43</v>
      </c>
      <c r="O160" s="92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3" t="s">
        <v>88</v>
      </c>
      <c r="AT160" s="233" t="s">
        <v>163</v>
      </c>
      <c r="AU160" s="233" t="s">
        <v>173</v>
      </c>
      <c r="AY160" s="18" t="s">
        <v>159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8" t="s">
        <v>86</v>
      </c>
      <c r="BK160" s="234">
        <f>ROUND(I160*H160,2)</f>
        <v>0</v>
      </c>
      <c r="BL160" s="18" t="s">
        <v>86</v>
      </c>
      <c r="BM160" s="233" t="s">
        <v>711</v>
      </c>
    </row>
    <row r="161" s="2" customFormat="1" ht="16.5" customHeight="1">
      <c r="A161" s="39"/>
      <c r="B161" s="40"/>
      <c r="C161" s="235" t="s">
        <v>283</v>
      </c>
      <c r="D161" s="235" t="s">
        <v>316</v>
      </c>
      <c r="E161" s="236" t="s">
        <v>712</v>
      </c>
      <c r="F161" s="237" t="s">
        <v>713</v>
      </c>
      <c r="G161" s="238" t="s">
        <v>341</v>
      </c>
      <c r="H161" s="239">
        <v>70</v>
      </c>
      <c r="I161" s="240"/>
      <c r="J161" s="241">
        <f>ROUND(I161*H161,2)</f>
        <v>0</v>
      </c>
      <c r="K161" s="242"/>
      <c r="L161" s="45"/>
      <c r="M161" s="243" t="s">
        <v>1</v>
      </c>
      <c r="N161" s="244" t="s">
        <v>43</v>
      </c>
      <c r="O161" s="92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3" t="s">
        <v>86</v>
      </c>
      <c r="AT161" s="233" t="s">
        <v>316</v>
      </c>
      <c r="AU161" s="233" t="s">
        <v>173</v>
      </c>
      <c r="AY161" s="18" t="s">
        <v>159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8" t="s">
        <v>86</v>
      </c>
      <c r="BK161" s="234">
        <f>ROUND(I161*H161,2)</f>
        <v>0</v>
      </c>
      <c r="BL161" s="18" t="s">
        <v>86</v>
      </c>
      <c r="BM161" s="233" t="s">
        <v>714</v>
      </c>
    </row>
    <row r="162" s="2" customFormat="1" ht="16.5" customHeight="1">
      <c r="A162" s="39"/>
      <c r="B162" s="40"/>
      <c r="C162" s="220" t="s">
        <v>287</v>
      </c>
      <c r="D162" s="220" t="s">
        <v>163</v>
      </c>
      <c r="E162" s="221" t="s">
        <v>715</v>
      </c>
      <c r="F162" s="222" t="s">
        <v>716</v>
      </c>
      <c r="G162" s="223" t="s">
        <v>341</v>
      </c>
      <c r="H162" s="224">
        <v>70</v>
      </c>
      <c r="I162" s="225"/>
      <c r="J162" s="226">
        <f>ROUND(I162*H162,2)</f>
        <v>0</v>
      </c>
      <c r="K162" s="227"/>
      <c r="L162" s="228"/>
      <c r="M162" s="229" t="s">
        <v>1</v>
      </c>
      <c r="N162" s="230" t="s">
        <v>43</v>
      </c>
      <c r="O162" s="92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3" t="s">
        <v>88</v>
      </c>
      <c r="AT162" s="233" t="s">
        <v>163</v>
      </c>
      <c r="AU162" s="233" t="s">
        <v>173</v>
      </c>
      <c r="AY162" s="18" t="s">
        <v>159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8" t="s">
        <v>86</v>
      </c>
      <c r="BK162" s="234">
        <f>ROUND(I162*H162,2)</f>
        <v>0</v>
      </c>
      <c r="BL162" s="18" t="s">
        <v>86</v>
      </c>
      <c r="BM162" s="233" t="s">
        <v>717</v>
      </c>
    </row>
    <row r="163" s="2" customFormat="1" ht="16.5" customHeight="1">
      <c r="A163" s="39"/>
      <c r="B163" s="40"/>
      <c r="C163" s="235" t="s">
        <v>291</v>
      </c>
      <c r="D163" s="235" t="s">
        <v>316</v>
      </c>
      <c r="E163" s="236" t="s">
        <v>718</v>
      </c>
      <c r="F163" s="237" t="s">
        <v>719</v>
      </c>
      <c r="G163" s="238" t="s">
        <v>341</v>
      </c>
      <c r="H163" s="239">
        <v>6</v>
      </c>
      <c r="I163" s="240"/>
      <c r="J163" s="241">
        <f>ROUND(I163*H163,2)</f>
        <v>0</v>
      </c>
      <c r="K163" s="242"/>
      <c r="L163" s="45"/>
      <c r="M163" s="243" t="s">
        <v>1</v>
      </c>
      <c r="N163" s="244" t="s">
        <v>43</v>
      </c>
      <c r="O163" s="92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3" t="s">
        <v>86</v>
      </c>
      <c r="AT163" s="233" t="s">
        <v>316</v>
      </c>
      <c r="AU163" s="233" t="s">
        <v>173</v>
      </c>
      <c r="AY163" s="18" t="s">
        <v>159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8" t="s">
        <v>86</v>
      </c>
      <c r="BK163" s="234">
        <f>ROUND(I163*H163,2)</f>
        <v>0</v>
      </c>
      <c r="BL163" s="18" t="s">
        <v>86</v>
      </c>
      <c r="BM163" s="233" t="s">
        <v>720</v>
      </c>
    </row>
    <row r="164" s="2" customFormat="1" ht="16.5" customHeight="1">
      <c r="A164" s="39"/>
      <c r="B164" s="40"/>
      <c r="C164" s="220" t="s">
        <v>295</v>
      </c>
      <c r="D164" s="220" t="s">
        <v>163</v>
      </c>
      <c r="E164" s="221" t="s">
        <v>721</v>
      </c>
      <c r="F164" s="222" t="s">
        <v>722</v>
      </c>
      <c r="G164" s="223" t="s">
        <v>341</v>
      </c>
      <c r="H164" s="224">
        <v>6</v>
      </c>
      <c r="I164" s="225"/>
      <c r="J164" s="226">
        <f>ROUND(I164*H164,2)</f>
        <v>0</v>
      </c>
      <c r="K164" s="227"/>
      <c r="L164" s="228"/>
      <c r="M164" s="229" t="s">
        <v>1</v>
      </c>
      <c r="N164" s="230" t="s">
        <v>43</v>
      </c>
      <c r="O164" s="92"/>
      <c r="P164" s="231">
        <f>O164*H164</f>
        <v>0</v>
      </c>
      <c r="Q164" s="231">
        <v>0</v>
      </c>
      <c r="R164" s="231">
        <f>Q164*H164</f>
        <v>0</v>
      </c>
      <c r="S164" s="231">
        <v>0</v>
      </c>
      <c r="T164" s="232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3" t="s">
        <v>88</v>
      </c>
      <c r="AT164" s="233" t="s">
        <v>163</v>
      </c>
      <c r="AU164" s="233" t="s">
        <v>173</v>
      </c>
      <c r="AY164" s="18" t="s">
        <v>159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8" t="s">
        <v>86</v>
      </c>
      <c r="BK164" s="234">
        <f>ROUND(I164*H164,2)</f>
        <v>0</v>
      </c>
      <c r="BL164" s="18" t="s">
        <v>86</v>
      </c>
      <c r="BM164" s="233" t="s">
        <v>723</v>
      </c>
    </row>
    <row r="165" s="2" customFormat="1" ht="16.5" customHeight="1">
      <c r="A165" s="39"/>
      <c r="B165" s="40"/>
      <c r="C165" s="235" t="s">
        <v>299</v>
      </c>
      <c r="D165" s="235" t="s">
        <v>316</v>
      </c>
      <c r="E165" s="236" t="s">
        <v>724</v>
      </c>
      <c r="F165" s="237" t="s">
        <v>725</v>
      </c>
      <c r="G165" s="238" t="s">
        <v>176</v>
      </c>
      <c r="H165" s="239">
        <v>1</v>
      </c>
      <c r="I165" s="240"/>
      <c r="J165" s="241">
        <f>ROUND(I165*H165,2)</f>
        <v>0</v>
      </c>
      <c r="K165" s="242"/>
      <c r="L165" s="45"/>
      <c r="M165" s="243" t="s">
        <v>1</v>
      </c>
      <c r="N165" s="244" t="s">
        <v>43</v>
      </c>
      <c r="O165" s="92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3" t="s">
        <v>86</v>
      </c>
      <c r="AT165" s="233" t="s">
        <v>316</v>
      </c>
      <c r="AU165" s="233" t="s">
        <v>173</v>
      </c>
      <c r="AY165" s="18" t="s">
        <v>159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8" t="s">
        <v>86</v>
      </c>
      <c r="BK165" s="234">
        <f>ROUND(I165*H165,2)</f>
        <v>0</v>
      </c>
      <c r="BL165" s="18" t="s">
        <v>86</v>
      </c>
      <c r="BM165" s="233" t="s">
        <v>726</v>
      </c>
    </row>
    <row r="166" s="2" customFormat="1" ht="16.5" customHeight="1">
      <c r="A166" s="39"/>
      <c r="B166" s="40"/>
      <c r="C166" s="220" t="s">
        <v>303</v>
      </c>
      <c r="D166" s="220" t="s">
        <v>163</v>
      </c>
      <c r="E166" s="221" t="s">
        <v>727</v>
      </c>
      <c r="F166" s="222" t="s">
        <v>728</v>
      </c>
      <c r="G166" s="223" t="s">
        <v>176</v>
      </c>
      <c r="H166" s="224">
        <v>1</v>
      </c>
      <c r="I166" s="225"/>
      <c r="J166" s="226">
        <f>ROUND(I166*H166,2)</f>
        <v>0</v>
      </c>
      <c r="K166" s="227"/>
      <c r="L166" s="228"/>
      <c r="M166" s="229" t="s">
        <v>1</v>
      </c>
      <c r="N166" s="230" t="s">
        <v>43</v>
      </c>
      <c r="O166" s="92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2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3" t="s">
        <v>88</v>
      </c>
      <c r="AT166" s="233" t="s">
        <v>163</v>
      </c>
      <c r="AU166" s="233" t="s">
        <v>173</v>
      </c>
      <c r="AY166" s="18" t="s">
        <v>159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8" t="s">
        <v>86</v>
      </c>
      <c r="BK166" s="234">
        <f>ROUND(I166*H166,2)</f>
        <v>0</v>
      </c>
      <c r="BL166" s="18" t="s">
        <v>86</v>
      </c>
      <c r="BM166" s="233" t="s">
        <v>729</v>
      </c>
    </row>
    <row r="167" s="2" customFormat="1" ht="16.5" customHeight="1">
      <c r="A167" s="39"/>
      <c r="B167" s="40"/>
      <c r="C167" s="235" t="s">
        <v>307</v>
      </c>
      <c r="D167" s="235" t="s">
        <v>316</v>
      </c>
      <c r="E167" s="236" t="s">
        <v>730</v>
      </c>
      <c r="F167" s="237" t="s">
        <v>731</v>
      </c>
      <c r="G167" s="238" t="s">
        <v>176</v>
      </c>
      <c r="H167" s="239">
        <v>1</v>
      </c>
      <c r="I167" s="240"/>
      <c r="J167" s="241">
        <f>ROUND(I167*H167,2)</f>
        <v>0</v>
      </c>
      <c r="K167" s="242"/>
      <c r="L167" s="45"/>
      <c r="M167" s="243" t="s">
        <v>1</v>
      </c>
      <c r="N167" s="244" t="s">
        <v>43</v>
      </c>
      <c r="O167" s="92"/>
      <c r="P167" s="231">
        <f>O167*H167</f>
        <v>0</v>
      </c>
      <c r="Q167" s="231">
        <v>0</v>
      </c>
      <c r="R167" s="231">
        <f>Q167*H167</f>
        <v>0</v>
      </c>
      <c r="S167" s="231">
        <v>0</v>
      </c>
      <c r="T167" s="232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3" t="s">
        <v>86</v>
      </c>
      <c r="AT167" s="233" t="s">
        <v>316</v>
      </c>
      <c r="AU167" s="233" t="s">
        <v>173</v>
      </c>
      <c r="AY167" s="18" t="s">
        <v>159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8" t="s">
        <v>86</v>
      </c>
      <c r="BK167" s="234">
        <f>ROUND(I167*H167,2)</f>
        <v>0</v>
      </c>
      <c r="BL167" s="18" t="s">
        <v>86</v>
      </c>
      <c r="BM167" s="233" t="s">
        <v>732</v>
      </c>
    </row>
    <row r="168" s="2" customFormat="1" ht="21.75" customHeight="1">
      <c r="A168" s="39"/>
      <c r="B168" s="40"/>
      <c r="C168" s="220" t="s">
        <v>311</v>
      </c>
      <c r="D168" s="220" t="s">
        <v>163</v>
      </c>
      <c r="E168" s="221" t="s">
        <v>733</v>
      </c>
      <c r="F168" s="222" t="s">
        <v>734</v>
      </c>
      <c r="G168" s="223" t="s">
        <v>176</v>
      </c>
      <c r="H168" s="224">
        <v>1</v>
      </c>
      <c r="I168" s="225"/>
      <c r="J168" s="226">
        <f>ROUND(I168*H168,2)</f>
        <v>0</v>
      </c>
      <c r="K168" s="227"/>
      <c r="L168" s="228"/>
      <c r="M168" s="229" t="s">
        <v>1</v>
      </c>
      <c r="N168" s="230" t="s">
        <v>43</v>
      </c>
      <c r="O168" s="92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3" t="s">
        <v>88</v>
      </c>
      <c r="AT168" s="233" t="s">
        <v>163</v>
      </c>
      <c r="AU168" s="233" t="s">
        <v>173</v>
      </c>
      <c r="AY168" s="18" t="s">
        <v>159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8" t="s">
        <v>86</v>
      </c>
      <c r="BK168" s="234">
        <f>ROUND(I168*H168,2)</f>
        <v>0</v>
      </c>
      <c r="BL168" s="18" t="s">
        <v>86</v>
      </c>
      <c r="BM168" s="233" t="s">
        <v>735</v>
      </c>
    </row>
    <row r="169" s="12" customFormat="1" ht="20.88" customHeight="1">
      <c r="A169" s="12"/>
      <c r="B169" s="204"/>
      <c r="C169" s="205"/>
      <c r="D169" s="206" t="s">
        <v>77</v>
      </c>
      <c r="E169" s="218" t="s">
        <v>232</v>
      </c>
      <c r="F169" s="218" t="s">
        <v>736</v>
      </c>
      <c r="G169" s="205"/>
      <c r="H169" s="205"/>
      <c r="I169" s="208"/>
      <c r="J169" s="219">
        <f>BK169</f>
        <v>0</v>
      </c>
      <c r="K169" s="205"/>
      <c r="L169" s="210"/>
      <c r="M169" s="211"/>
      <c r="N169" s="212"/>
      <c r="O169" s="212"/>
      <c r="P169" s="213">
        <f>SUM(P170:P198)</f>
        <v>0</v>
      </c>
      <c r="Q169" s="212"/>
      <c r="R169" s="213">
        <f>SUM(R170:R198)</f>
        <v>0</v>
      </c>
      <c r="S169" s="212"/>
      <c r="T169" s="214">
        <f>SUM(T170:T198)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5" t="s">
        <v>162</v>
      </c>
      <c r="AT169" s="216" t="s">
        <v>77</v>
      </c>
      <c r="AU169" s="216" t="s">
        <v>88</v>
      </c>
      <c r="AY169" s="215" t="s">
        <v>159</v>
      </c>
      <c r="BK169" s="217">
        <f>SUM(BK170:BK198)</f>
        <v>0</v>
      </c>
    </row>
    <row r="170" s="2" customFormat="1" ht="24.15" customHeight="1">
      <c r="A170" s="39"/>
      <c r="B170" s="40"/>
      <c r="C170" s="235" t="s">
        <v>315</v>
      </c>
      <c r="D170" s="235" t="s">
        <v>316</v>
      </c>
      <c r="E170" s="236" t="s">
        <v>737</v>
      </c>
      <c r="F170" s="237" t="s">
        <v>738</v>
      </c>
      <c r="G170" s="238" t="s">
        <v>166</v>
      </c>
      <c r="H170" s="239">
        <v>4</v>
      </c>
      <c r="I170" s="240"/>
      <c r="J170" s="241">
        <f>ROUND(I170*H170,2)</f>
        <v>0</v>
      </c>
      <c r="K170" s="242"/>
      <c r="L170" s="45"/>
      <c r="M170" s="243" t="s">
        <v>1</v>
      </c>
      <c r="N170" s="244" t="s">
        <v>43</v>
      </c>
      <c r="O170" s="92"/>
      <c r="P170" s="231">
        <f>O170*H170</f>
        <v>0</v>
      </c>
      <c r="Q170" s="231">
        <v>0</v>
      </c>
      <c r="R170" s="231">
        <f>Q170*H170</f>
        <v>0</v>
      </c>
      <c r="S170" s="231">
        <v>0</v>
      </c>
      <c r="T170" s="232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3" t="s">
        <v>86</v>
      </c>
      <c r="AT170" s="233" t="s">
        <v>316</v>
      </c>
      <c r="AU170" s="233" t="s">
        <v>173</v>
      </c>
      <c r="AY170" s="18" t="s">
        <v>159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8" t="s">
        <v>86</v>
      </c>
      <c r="BK170" s="234">
        <f>ROUND(I170*H170,2)</f>
        <v>0</v>
      </c>
      <c r="BL170" s="18" t="s">
        <v>86</v>
      </c>
      <c r="BM170" s="233" t="s">
        <v>739</v>
      </c>
    </row>
    <row r="171" s="2" customFormat="1" ht="24.15" customHeight="1">
      <c r="A171" s="39"/>
      <c r="B171" s="40"/>
      <c r="C171" s="220" t="s">
        <v>322</v>
      </c>
      <c r="D171" s="220" t="s">
        <v>163</v>
      </c>
      <c r="E171" s="221" t="s">
        <v>740</v>
      </c>
      <c r="F171" s="222" t="s">
        <v>637</v>
      </c>
      <c r="G171" s="223" t="s">
        <v>166</v>
      </c>
      <c r="H171" s="224">
        <v>4</v>
      </c>
      <c r="I171" s="225"/>
      <c r="J171" s="226">
        <f>ROUND(I171*H171,2)</f>
        <v>0</v>
      </c>
      <c r="K171" s="227"/>
      <c r="L171" s="228"/>
      <c r="M171" s="229" t="s">
        <v>1</v>
      </c>
      <c r="N171" s="230" t="s">
        <v>43</v>
      </c>
      <c r="O171" s="92"/>
      <c r="P171" s="231">
        <f>O171*H171</f>
        <v>0</v>
      </c>
      <c r="Q171" s="231">
        <v>0</v>
      </c>
      <c r="R171" s="231">
        <f>Q171*H171</f>
        <v>0</v>
      </c>
      <c r="S171" s="231">
        <v>0</v>
      </c>
      <c r="T171" s="232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3" t="s">
        <v>88</v>
      </c>
      <c r="AT171" s="233" t="s">
        <v>163</v>
      </c>
      <c r="AU171" s="233" t="s">
        <v>173</v>
      </c>
      <c r="AY171" s="18" t="s">
        <v>159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8" t="s">
        <v>86</v>
      </c>
      <c r="BK171" s="234">
        <f>ROUND(I171*H171,2)</f>
        <v>0</v>
      </c>
      <c r="BL171" s="18" t="s">
        <v>86</v>
      </c>
      <c r="BM171" s="233" t="s">
        <v>741</v>
      </c>
    </row>
    <row r="172" s="2" customFormat="1" ht="16.5" customHeight="1">
      <c r="A172" s="39"/>
      <c r="B172" s="40"/>
      <c r="C172" s="235" t="s">
        <v>326</v>
      </c>
      <c r="D172" s="235" t="s">
        <v>316</v>
      </c>
      <c r="E172" s="236" t="s">
        <v>742</v>
      </c>
      <c r="F172" s="237" t="s">
        <v>743</v>
      </c>
      <c r="G172" s="238" t="s">
        <v>176</v>
      </c>
      <c r="H172" s="239">
        <v>1</v>
      </c>
      <c r="I172" s="240"/>
      <c r="J172" s="241">
        <f>ROUND(I172*H172,2)</f>
        <v>0</v>
      </c>
      <c r="K172" s="242"/>
      <c r="L172" s="45"/>
      <c r="M172" s="243" t="s">
        <v>1</v>
      </c>
      <c r="N172" s="244" t="s">
        <v>43</v>
      </c>
      <c r="O172" s="92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3" t="s">
        <v>86</v>
      </c>
      <c r="AT172" s="233" t="s">
        <v>316</v>
      </c>
      <c r="AU172" s="233" t="s">
        <v>173</v>
      </c>
      <c r="AY172" s="18" t="s">
        <v>159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8" t="s">
        <v>86</v>
      </c>
      <c r="BK172" s="234">
        <f>ROUND(I172*H172,2)</f>
        <v>0</v>
      </c>
      <c r="BL172" s="18" t="s">
        <v>86</v>
      </c>
      <c r="BM172" s="233" t="s">
        <v>744</v>
      </c>
    </row>
    <row r="173" s="2" customFormat="1" ht="16.5" customHeight="1">
      <c r="A173" s="39"/>
      <c r="B173" s="40"/>
      <c r="C173" s="220" t="s">
        <v>330</v>
      </c>
      <c r="D173" s="220" t="s">
        <v>163</v>
      </c>
      <c r="E173" s="221" t="s">
        <v>745</v>
      </c>
      <c r="F173" s="222" t="s">
        <v>746</v>
      </c>
      <c r="G173" s="223" t="s">
        <v>176</v>
      </c>
      <c r="H173" s="224">
        <v>1</v>
      </c>
      <c r="I173" s="225"/>
      <c r="J173" s="226">
        <f>ROUND(I173*H173,2)</f>
        <v>0</v>
      </c>
      <c r="K173" s="227"/>
      <c r="L173" s="228"/>
      <c r="M173" s="229" t="s">
        <v>1</v>
      </c>
      <c r="N173" s="230" t="s">
        <v>43</v>
      </c>
      <c r="O173" s="92"/>
      <c r="P173" s="231">
        <f>O173*H173</f>
        <v>0</v>
      </c>
      <c r="Q173" s="231">
        <v>0</v>
      </c>
      <c r="R173" s="231">
        <f>Q173*H173</f>
        <v>0</v>
      </c>
      <c r="S173" s="231">
        <v>0</v>
      </c>
      <c r="T173" s="232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3" t="s">
        <v>88</v>
      </c>
      <c r="AT173" s="233" t="s">
        <v>163</v>
      </c>
      <c r="AU173" s="233" t="s">
        <v>173</v>
      </c>
      <c r="AY173" s="18" t="s">
        <v>159</v>
      </c>
      <c r="BE173" s="234">
        <f>IF(N173="základní",J173,0)</f>
        <v>0</v>
      </c>
      <c r="BF173" s="234">
        <f>IF(N173="snížená",J173,0)</f>
        <v>0</v>
      </c>
      <c r="BG173" s="234">
        <f>IF(N173="zákl. přenesená",J173,0)</f>
        <v>0</v>
      </c>
      <c r="BH173" s="234">
        <f>IF(N173="sníž. přenesená",J173,0)</f>
        <v>0</v>
      </c>
      <c r="BI173" s="234">
        <f>IF(N173="nulová",J173,0)</f>
        <v>0</v>
      </c>
      <c r="BJ173" s="18" t="s">
        <v>86</v>
      </c>
      <c r="BK173" s="234">
        <f>ROUND(I173*H173,2)</f>
        <v>0</v>
      </c>
      <c r="BL173" s="18" t="s">
        <v>86</v>
      </c>
      <c r="BM173" s="233" t="s">
        <v>747</v>
      </c>
    </row>
    <row r="174" s="2" customFormat="1" ht="16.5" customHeight="1">
      <c r="A174" s="39"/>
      <c r="B174" s="40"/>
      <c r="C174" s="235" t="s">
        <v>334</v>
      </c>
      <c r="D174" s="235" t="s">
        <v>316</v>
      </c>
      <c r="E174" s="236" t="s">
        <v>748</v>
      </c>
      <c r="F174" s="237" t="s">
        <v>749</v>
      </c>
      <c r="G174" s="238" t="s">
        <v>176</v>
      </c>
      <c r="H174" s="239">
        <v>1</v>
      </c>
      <c r="I174" s="240"/>
      <c r="J174" s="241">
        <f>ROUND(I174*H174,2)</f>
        <v>0</v>
      </c>
      <c r="K174" s="242"/>
      <c r="L174" s="45"/>
      <c r="M174" s="243" t="s">
        <v>1</v>
      </c>
      <c r="N174" s="244" t="s">
        <v>43</v>
      </c>
      <c r="O174" s="92"/>
      <c r="P174" s="231">
        <f>O174*H174</f>
        <v>0</v>
      </c>
      <c r="Q174" s="231">
        <v>0</v>
      </c>
      <c r="R174" s="231">
        <f>Q174*H174</f>
        <v>0</v>
      </c>
      <c r="S174" s="231">
        <v>0</v>
      </c>
      <c r="T174" s="232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3" t="s">
        <v>86</v>
      </c>
      <c r="AT174" s="233" t="s">
        <v>316</v>
      </c>
      <c r="AU174" s="233" t="s">
        <v>173</v>
      </c>
      <c r="AY174" s="18" t="s">
        <v>159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8" t="s">
        <v>86</v>
      </c>
      <c r="BK174" s="234">
        <f>ROUND(I174*H174,2)</f>
        <v>0</v>
      </c>
      <c r="BL174" s="18" t="s">
        <v>86</v>
      </c>
      <c r="BM174" s="233" t="s">
        <v>750</v>
      </c>
    </row>
    <row r="175" s="2" customFormat="1" ht="16.5" customHeight="1">
      <c r="A175" s="39"/>
      <c r="B175" s="40"/>
      <c r="C175" s="220" t="s">
        <v>338</v>
      </c>
      <c r="D175" s="220" t="s">
        <v>163</v>
      </c>
      <c r="E175" s="221" t="s">
        <v>751</v>
      </c>
      <c r="F175" s="222" t="s">
        <v>752</v>
      </c>
      <c r="G175" s="223" t="s">
        <v>176</v>
      </c>
      <c r="H175" s="224">
        <v>1</v>
      </c>
      <c r="I175" s="225"/>
      <c r="J175" s="226">
        <f>ROUND(I175*H175,2)</f>
        <v>0</v>
      </c>
      <c r="K175" s="227"/>
      <c r="L175" s="228"/>
      <c r="M175" s="229" t="s">
        <v>1</v>
      </c>
      <c r="N175" s="230" t="s">
        <v>43</v>
      </c>
      <c r="O175" s="92"/>
      <c r="P175" s="231">
        <f>O175*H175</f>
        <v>0</v>
      </c>
      <c r="Q175" s="231">
        <v>0</v>
      </c>
      <c r="R175" s="231">
        <f>Q175*H175</f>
        <v>0</v>
      </c>
      <c r="S175" s="231">
        <v>0</v>
      </c>
      <c r="T175" s="232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3" t="s">
        <v>88</v>
      </c>
      <c r="AT175" s="233" t="s">
        <v>163</v>
      </c>
      <c r="AU175" s="233" t="s">
        <v>173</v>
      </c>
      <c r="AY175" s="18" t="s">
        <v>159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8" t="s">
        <v>86</v>
      </c>
      <c r="BK175" s="234">
        <f>ROUND(I175*H175,2)</f>
        <v>0</v>
      </c>
      <c r="BL175" s="18" t="s">
        <v>86</v>
      </c>
      <c r="BM175" s="233" t="s">
        <v>753</v>
      </c>
    </row>
    <row r="176" s="2" customFormat="1" ht="16.5" customHeight="1">
      <c r="A176" s="39"/>
      <c r="B176" s="40"/>
      <c r="C176" s="235" t="s">
        <v>343</v>
      </c>
      <c r="D176" s="235" t="s">
        <v>316</v>
      </c>
      <c r="E176" s="236" t="s">
        <v>754</v>
      </c>
      <c r="F176" s="237" t="s">
        <v>755</v>
      </c>
      <c r="G176" s="238" t="s">
        <v>176</v>
      </c>
      <c r="H176" s="239">
        <v>1</v>
      </c>
      <c r="I176" s="240"/>
      <c r="J176" s="241">
        <f>ROUND(I176*H176,2)</f>
        <v>0</v>
      </c>
      <c r="K176" s="242"/>
      <c r="L176" s="45"/>
      <c r="M176" s="243" t="s">
        <v>1</v>
      </c>
      <c r="N176" s="244" t="s">
        <v>43</v>
      </c>
      <c r="O176" s="92"/>
      <c r="P176" s="231">
        <f>O176*H176</f>
        <v>0</v>
      </c>
      <c r="Q176" s="231">
        <v>0</v>
      </c>
      <c r="R176" s="231">
        <f>Q176*H176</f>
        <v>0</v>
      </c>
      <c r="S176" s="231">
        <v>0</v>
      </c>
      <c r="T176" s="232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3" t="s">
        <v>86</v>
      </c>
      <c r="AT176" s="233" t="s">
        <v>316</v>
      </c>
      <c r="AU176" s="233" t="s">
        <v>173</v>
      </c>
      <c r="AY176" s="18" t="s">
        <v>159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8" t="s">
        <v>86</v>
      </c>
      <c r="BK176" s="234">
        <f>ROUND(I176*H176,2)</f>
        <v>0</v>
      </c>
      <c r="BL176" s="18" t="s">
        <v>86</v>
      </c>
      <c r="BM176" s="233" t="s">
        <v>756</v>
      </c>
    </row>
    <row r="177" s="2" customFormat="1" ht="16.5" customHeight="1">
      <c r="A177" s="39"/>
      <c r="B177" s="40"/>
      <c r="C177" s="220" t="s">
        <v>347</v>
      </c>
      <c r="D177" s="220" t="s">
        <v>163</v>
      </c>
      <c r="E177" s="221" t="s">
        <v>757</v>
      </c>
      <c r="F177" s="222" t="s">
        <v>758</v>
      </c>
      <c r="G177" s="223" t="s">
        <v>176</v>
      </c>
      <c r="H177" s="224">
        <v>1</v>
      </c>
      <c r="I177" s="225"/>
      <c r="J177" s="226">
        <f>ROUND(I177*H177,2)</f>
        <v>0</v>
      </c>
      <c r="K177" s="227"/>
      <c r="L177" s="228"/>
      <c r="M177" s="229" t="s">
        <v>1</v>
      </c>
      <c r="N177" s="230" t="s">
        <v>43</v>
      </c>
      <c r="O177" s="92"/>
      <c r="P177" s="231">
        <f>O177*H177</f>
        <v>0</v>
      </c>
      <c r="Q177" s="231">
        <v>0</v>
      </c>
      <c r="R177" s="231">
        <f>Q177*H177</f>
        <v>0</v>
      </c>
      <c r="S177" s="231">
        <v>0</v>
      </c>
      <c r="T177" s="232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3" t="s">
        <v>88</v>
      </c>
      <c r="AT177" s="233" t="s">
        <v>163</v>
      </c>
      <c r="AU177" s="233" t="s">
        <v>173</v>
      </c>
      <c r="AY177" s="18" t="s">
        <v>159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8" t="s">
        <v>86</v>
      </c>
      <c r="BK177" s="234">
        <f>ROUND(I177*H177,2)</f>
        <v>0</v>
      </c>
      <c r="BL177" s="18" t="s">
        <v>86</v>
      </c>
      <c r="BM177" s="233" t="s">
        <v>759</v>
      </c>
    </row>
    <row r="178" s="2" customFormat="1" ht="16.5" customHeight="1">
      <c r="A178" s="39"/>
      <c r="B178" s="40"/>
      <c r="C178" s="235" t="s">
        <v>351</v>
      </c>
      <c r="D178" s="235" t="s">
        <v>316</v>
      </c>
      <c r="E178" s="236" t="s">
        <v>760</v>
      </c>
      <c r="F178" s="237" t="s">
        <v>761</v>
      </c>
      <c r="G178" s="238" t="s">
        <v>176</v>
      </c>
      <c r="H178" s="239">
        <v>1</v>
      </c>
      <c r="I178" s="240"/>
      <c r="J178" s="241">
        <f>ROUND(I178*H178,2)</f>
        <v>0</v>
      </c>
      <c r="K178" s="242"/>
      <c r="L178" s="45"/>
      <c r="M178" s="243" t="s">
        <v>1</v>
      </c>
      <c r="N178" s="244" t="s">
        <v>43</v>
      </c>
      <c r="O178" s="92"/>
      <c r="P178" s="231">
        <f>O178*H178</f>
        <v>0</v>
      </c>
      <c r="Q178" s="231">
        <v>0</v>
      </c>
      <c r="R178" s="231">
        <f>Q178*H178</f>
        <v>0</v>
      </c>
      <c r="S178" s="231">
        <v>0</v>
      </c>
      <c r="T178" s="232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3" t="s">
        <v>86</v>
      </c>
      <c r="AT178" s="233" t="s">
        <v>316</v>
      </c>
      <c r="AU178" s="233" t="s">
        <v>173</v>
      </c>
      <c r="AY178" s="18" t="s">
        <v>159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8" t="s">
        <v>86</v>
      </c>
      <c r="BK178" s="234">
        <f>ROUND(I178*H178,2)</f>
        <v>0</v>
      </c>
      <c r="BL178" s="18" t="s">
        <v>86</v>
      </c>
      <c r="BM178" s="233" t="s">
        <v>762</v>
      </c>
    </row>
    <row r="179" s="2" customFormat="1" ht="16.5" customHeight="1">
      <c r="A179" s="39"/>
      <c r="B179" s="40"/>
      <c r="C179" s="220" t="s">
        <v>355</v>
      </c>
      <c r="D179" s="220" t="s">
        <v>163</v>
      </c>
      <c r="E179" s="221" t="s">
        <v>763</v>
      </c>
      <c r="F179" s="222" t="s">
        <v>764</v>
      </c>
      <c r="G179" s="223" t="s">
        <v>176</v>
      </c>
      <c r="H179" s="224">
        <v>1</v>
      </c>
      <c r="I179" s="225"/>
      <c r="J179" s="226">
        <f>ROUND(I179*H179,2)</f>
        <v>0</v>
      </c>
      <c r="K179" s="227"/>
      <c r="L179" s="228"/>
      <c r="M179" s="229" t="s">
        <v>1</v>
      </c>
      <c r="N179" s="230" t="s">
        <v>43</v>
      </c>
      <c r="O179" s="92"/>
      <c r="P179" s="231">
        <f>O179*H179</f>
        <v>0</v>
      </c>
      <c r="Q179" s="231">
        <v>0</v>
      </c>
      <c r="R179" s="231">
        <f>Q179*H179</f>
        <v>0</v>
      </c>
      <c r="S179" s="231">
        <v>0</v>
      </c>
      <c r="T179" s="232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3" t="s">
        <v>88</v>
      </c>
      <c r="AT179" s="233" t="s">
        <v>163</v>
      </c>
      <c r="AU179" s="233" t="s">
        <v>173</v>
      </c>
      <c r="AY179" s="18" t="s">
        <v>159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8" t="s">
        <v>86</v>
      </c>
      <c r="BK179" s="234">
        <f>ROUND(I179*H179,2)</f>
        <v>0</v>
      </c>
      <c r="BL179" s="18" t="s">
        <v>86</v>
      </c>
      <c r="BM179" s="233" t="s">
        <v>765</v>
      </c>
    </row>
    <row r="180" s="2" customFormat="1" ht="16.5" customHeight="1">
      <c r="A180" s="39"/>
      <c r="B180" s="40"/>
      <c r="C180" s="235" t="s">
        <v>359</v>
      </c>
      <c r="D180" s="235" t="s">
        <v>316</v>
      </c>
      <c r="E180" s="236" t="s">
        <v>766</v>
      </c>
      <c r="F180" s="237" t="s">
        <v>767</v>
      </c>
      <c r="G180" s="238" t="s">
        <v>176</v>
      </c>
      <c r="H180" s="239">
        <v>1</v>
      </c>
      <c r="I180" s="240"/>
      <c r="J180" s="241">
        <f>ROUND(I180*H180,2)</f>
        <v>0</v>
      </c>
      <c r="K180" s="242"/>
      <c r="L180" s="45"/>
      <c r="M180" s="243" t="s">
        <v>1</v>
      </c>
      <c r="N180" s="244" t="s">
        <v>43</v>
      </c>
      <c r="O180" s="92"/>
      <c r="P180" s="231">
        <f>O180*H180</f>
        <v>0</v>
      </c>
      <c r="Q180" s="231">
        <v>0</v>
      </c>
      <c r="R180" s="231">
        <f>Q180*H180</f>
        <v>0</v>
      </c>
      <c r="S180" s="231">
        <v>0</v>
      </c>
      <c r="T180" s="232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3" t="s">
        <v>86</v>
      </c>
      <c r="AT180" s="233" t="s">
        <v>316</v>
      </c>
      <c r="AU180" s="233" t="s">
        <v>173</v>
      </c>
      <c r="AY180" s="18" t="s">
        <v>159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8" t="s">
        <v>86</v>
      </c>
      <c r="BK180" s="234">
        <f>ROUND(I180*H180,2)</f>
        <v>0</v>
      </c>
      <c r="BL180" s="18" t="s">
        <v>86</v>
      </c>
      <c r="BM180" s="233" t="s">
        <v>768</v>
      </c>
    </row>
    <row r="181" s="2" customFormat="1" ht="16.5" customHeight="1">
      <c r="A181" s="39"/>
      <c r="B181" s="40"/>
      <c r="C181" s="220" t="s">
        <v>363</v>
      </c>
      <c r="D181" s="220" t="s">
        <v>163</v>
      </c>
      <c r="E181" s="221" t="s">
        <v>769</v>
      </c>
      <c r="F181" s="222" t="s">
        <v>770</v>
      </c>
      <c r="G181" s="223" t="s">
        <v>176</v>
      </c>
      <c r="H181" s="224">
        <v>1</v>
      </c>
      <c r="I181" s="225"/>
      <c r="J181" s="226">
        <f>ROUND(I181*H181,2)</f>
        <v>0</v>
      </c>
      <c r="K181" s="227"/>
      <c r="L181" s="228"/>
      <c r="M181" s="229" t="s">
        <v>1</v>
      </c>
      <c r="N181" s="230" t="s">
        <v>43</v>
      </c>
      <c r="O181" s="92"/>
      <c r="P181" s="231">
        <f>O181*H181</f>
        <v>0</v>
      </c>
      <c r="Q181" s="231">
        <v>0</v>
      </c>
      <c r="R181" s="231">
        <f>Q181*H181</f>
        <v>0</v>
      </c>
      <c r="S181" s="231">
        <v>0</v>
      </c>
      <c r="T181" s="232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3" t="s">
        <v>88</v>
      </c>
      <c r="AT181" s="233" t="s">
        <v>163</v>
      </c>
      <c r="AU181" s="233" t="s">
        <v>173</v>
      </c>
      <c r="AY181" s="18" t="s">
        <v>159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8" t="s">
        <v>86</v>
      </c>
      <c r="BK181" s="234">
        <f>ROUND(I181*H181,2)</f>
        <v>0</v>
      </c>
      <c r="BL181" s="18" t="s">
        <v>86</v>
      </c>
      <c r="BM181" s="233" t="s">
        <v>771</v>
      </c>
    </row>
    <row r="182" s="2" customFormat="1" ht="16.5" customHeight="1">
      <c r="A182" s="39"/>
      <c r="B182" s="40"/>
      <c r="C182" s="235" t="s">
        <v>367</v>
      </c>
      <c r="D182" s="235" t="s">
        <v>316</v>
      </c>
      <c r="E182" s="236" t="s">
        <v>772</v>
      </c>
      <c r="F182" s="237" t="s">
        <v>773</v>
      </c>
      <c r="G182" s="238" t="s">
        <v>176</v>
      </c>
      <c r="H182" s="239">
        <v>1</v>
      </c>
      <c r="I182" s="240"/>
      <c r="J182" s="241">
        <f>ROUND(I182*H182,2)</f>
        <v>0</v>
      </c>
      <c r="K182" s="242"/>
      <c r="L182" s="45"/>
      <c r="M182" s="243" t="s">
        <v>1</v>
      </c>
      <c r="N182" s="244" t="s">
        <v>43</v>
      </c>
      <c r="O182" s="92"/>
      <c r="P182" s="231">
        <f>O182*H182</f>
        <v>0</v>
      </c>
      <c r="Q182" s="231">
        <v>0</v>
      </c>
      <c r="R182" s="231">
        <f>Q182*H182</f>
        <v>0</v>
      </c>
      <c r="S182" s="231">
        <v>0</v>
      </c>
      <c r="T182" s="232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3" t="s">
        <v>86</v>
      </c>
      <c r="AT182" s="233" t="s">
        <v>316</v>
      </c>
      <c r="AU182" s="233" t="s">
        <v>173</v>
      </c>
      <c r="AY182" s="18" t="s">
        <v>159</v>
      </c>
      <c r="BE182" s="234">
        <f>IF(N182="základní",J182,0)</f>
        <v>0</v>
      </c>
      <c r="BF182" s="234">
        <f>IF(N182="snížená",J182,0)</f>
        <v>0</v>
      </c>
      <c r="BG182" s="234">
        <f>IF(N182="zákl. přenesená",J182,0)</f>
        <v>0</v>
      </c>
      <c r="BH182" s="234">
        <f>IF(N182="sníž. přenesená",J182,0)</f>
        <v>0</v>
      </c>
      <c r="BI182" s="234">
        <f>IF(N182="nulová",J182,0)</f>
        <v>0</v>
      </c>
      <c r="BJ182" s="18" t="s">
        <v>86</v>
      </c>
      <c r="BK182" s="234">
        <f>ROUND(I182*H182,2)</f>
        <v>0</v>
      </c>
      <c r="BL182" s="18" t="s">
        <v>86</v>
      </c>
      <c r="BM182" s="233" t="s">
        <v>774</v>
      </c>
    </row>
    <row r="183" s="2" customFormat="1" ht="16.5" customHeight="1">
      <c r="A183" s="39"/>
      <c r="B183" s="40"/>
      <c r="C183" s="220" t="s">
        <v>371</v>
      </c>
      <c r="D183" s="220" t="s">
        <v>163</v>
      </c>
      <c r="E183" s="221" t="s">
        <v>775</v>
      </c>
      <c r="F183" s="222" t="s">
        <v>776</v>
      </c>
      <c r="G183" s="223" t="s">
        <v>176</v>
      </c>
      <c r="H183" s="224">
        <v>1</v>
      </c>
      <c r="I183" s="225"/>
      <c r="J183" s="226">
        <f>ROUND(I183*H183,2)</f>
        <v>0</v>
      </c>
      <c r="K183" s="227"/>
      <c r="L183" s="228"/>
      <c r="M183" s="229" t="s">
        <v>1</v>
      </c>
      <c r="N183" s="230" t="s">
        <v>43</v>
      </c>
      <c r="O183" s="92"/>
      <c r="P183" s="231">
        <f>O183*H183</f>
        <v>0</v>
      </c>
      <c r="Q183" s="231">
        <v>0</v>
      </c>
      <c r="R183" s="231">
        <f>Q183*H183</f>
        <v>0</v>
      </c>
      <c r="S183" s="231">
        <v>0</v>
      </c>
      <c r="T183" s="232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3" t="s">
        <v>88</v>
      </c>
      <c r="AT183" s="233" t="s">
        <v>163</v>
      </c>
      <c r="AU183" s="233" t="s">
        <v>173</v>
      </c>
      <c r="AY183" s="18" t="s">
        <v>159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8" t="s">
        <v>86</v>
      </c>
      <c r="BK183" s="234">
        <f>ROUND(I183*H183,2)</f>
        <v>0</v>
      </c>
      <c r="BL183" s="18" t="s">
        <v>86</v>
      </c>
      <c r="BM183" s="233" t="s">
        <v>777</v>
      </c>
    </row>
    <row r="184" s="2" customFormat="1" ht="16.5" customHeight="1">
      <c r="A184" s="39"/>
      <c r="B184" s="40"/>
      <c r="C184" s="235" t="s">
        <v>375</v>
      </c>
      <c r="D184" s="235" t="s">
        <v>316</v>
      </c>
      <c r="E184" s="236" t="s">
        <v>778</v>
      </c>
      <c r="F184" s="237" t="s">
        <v>779</v>
      </c>
      <c r="G184" s="238" t="s">
        <v>176</v>
      </c>
      <c r="H184" s="239">
        <v>1</v>
      </c>
      <c r="I184" s="240"/>
      <c r="J184" s="241">
        <f>ROUND(I184*H184,2)</f>
        <v>0</v>
      </c>
      <c r="K184" s="242"/>
      <c r="L184" s="45"/>
      <c r="M184" s="243" t="s">
        <v>1</v>
      </c>
      <c r="N184" s="244" t="s">
        <v>43</v>
      </c>
      <c r="O184" s="92"/>
      <c r="P184" s="231">
        <f>O184*H184</f>
        <v>0</v>
      </c>
      <c r="Q184" s="231">
        <v>0</v>
      </c>
      <c r="R184" s="231">
        <f>Q184*H184</f>
        <v>0</v>
      </c>
      <c r="S184" s="231">
        <v>0</v>
      </c>
      <c r="T184" s="232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3" t="s">
        <v>86</v>
      </c>
      <c r="AT184" s="233" t="s">
        <v>316</v>
      </c>
      <c r="AU184" s="233" t="s">
        <v>173</v>
      </c>
      <c r="AY184" s="18" t="s">
        <v>159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8" t="s">
        <v>86</v>
      </c>
      <c r="BK184" s="234">
        <f>ROUND(I184*H184,2)</f>
        <v>0</v>
      </c>
      <c r="BL184" s="18" t="s">
        <v>86</v>
      </c>
      <c r="BM184" s="233" t="s">
        <v>780</v>
      </c>
    </row>
    <row r="185" s="2" customFormat="1" ht="16.5" customHeight="1">
      <c r="A185" s="39"/>
      <c r="B185" s="40"/>
      <c r="C185" s="220" t="s">
        <v>379</v>
      </c>
      <c r="D185" s="220" t="s">
        <v>163</v>
      </c>
      <c r="E185" s="221" t="s">
        <v>781</v>
      </c>
      <c r="F185" s="222" t="s">
        <v>782</v>
      </c>
      <c r="G185" s="223" t="s">
        <v>176</v>
      </c>
      <c r="H185" s="224">
        <v>1</v>
      </c>
      <c r="I185" s="225"/>
      <c r="J185" s="226">
        <f>ROUND(I185*H185,2)</f>
        <v>0</v>
      </c>
      <c r="K185" s="227"/>
      <c r="L185" s="228"/>
      <c r="M185" s="229" t="s">
        <v>1</v>
      </c>
      <c r="N185" s="230" t="s">
        <v>43</v>
      </c>
      <c r="O185" s="92"/>
      <c r="P185" s="231">
        <f>O185*H185</f>
        <v>0</v>
      </c>
      <c r="Q185" s="231">
        <v>0</v>
      </c>
      <c r="R185" s="231">
        <f>Q185*H185</f>
        <v>0</v>
      </c>
      <c r="S185" s="231">
        <v>0</v>
      </c>
      <c r="T185" s="232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3" t="s">
        <v>88</v>
      </c>
      <c r="AT185" s="233" t="s">
        <v>163</v>
      </c>
      <c r="AU185" s="233" t="s">
        <v>173</v>
      </c>
      <c r="AY185" s="18" t="s">
        <v>159</v>
      </c>
      <c r="BE185" s="234">
        <f>IF(N185="základní",J185,0)</f>
        <v>0</v>
      </c>
      <c r="BF185" s="234">
        <f>IF(N185="snížená",J185,0)</f>
        <v>0</v>
      </c>
      <c r="BG185" s="234">
        <f>IF(N185="zákl. přenesená",J185,0)</f>
        <v>0</v>
      </c>
      <c r="BH185" s="234">
        <f>IF(N185="sníž. přenesená",J185,0)</f>
        <v>0</v>
      </c>
      <c r="BI185" s="234">
        <f>IF(N185="nulová",J185,0)</f>
        <v>0</v>
      </c>
      <c r="BJ185" s="18" t="s">
        <v>86</v>
      </c>
      <c r="BK185" s="234">
        <f>ROUND(I185*H185,2)</f>
        <v>0</v>
      </c>
      <c r="BL185" s="18" t="s">
        <v>86</v>
      </c>
      <c r="BM185" s="233" t="s">
        <v>783</v>
      </c>
    </row>
    <row r="186" s="2" customFormat="1" ht="21.75" customHeight="1">
      <c r="A186" s="39"/>
      <c r="B186" s="40"/>
      <c r="C186" s="235" t="s">
        <v>383</v>
      </c>
      <c r="D186" s="235" t="s">
        <v>316</v>
      </c>
      <c r="E186" s="236" t="s">
        <v>784</v>
      </c>
      <c r="F186" s="237" t="s">
        <v>785</v>
      </c>
      <c r="G186" s="238" t="s">
        <v>176</v>
      </c>
      <c r="H186" s="239">
        <v>1</v>
      </c>
      <c r="I186" s="240"/>
      <c r="J186" s="241">
        <f>ROUND(I186*H186,2)</f>
        <v>0</v>
      </c>
      <c r="K186" s="242"/>
      <c r="L186" s="45"/>
      <c r="M186" s="243" t="s">
        <v>1</v>
      </c>
      <c r="N186" s="244" t="s">
        <v>43</v>
      </c>
      <c r="O186" s="92"/>
      <c r="P186" s="231">
        <f>O186*H186</f>
        <v>0</v>
      </c>
      <c r="Q186" s="231">
        <v>0</v>
      </c>
      <c r="R186" s="231">
        <f>Q186*H186</f>
        <v>0</v>
      </c>
      <c r="S186" s="231">
        <v>0</v>
      </c>
      <c r="T186" s="232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3" t="s">
        <v>86</v>
      </c>
      <c r="AT186" s="233" t="s">
        <v>316</v>
      </c>
      <c r="AU186" s="233" t="s">
        <v>173</v>
      </c>
      <c r="AY186" s="18" t="s">
        <v>159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8" t="s">
        <v>86</v>
      </c>
      <c r="BK186" s="234">
        <f>ROUND(I186*H186,2)</f>
        <v>0</v>
      </c>
      <c r="BL186" s="18" t="s">
        <v>86</v>
      </c>
      <c r="BM186" s="233" t="s">
        <v>786</v>
      </c>
    </row>
    <row r="187" s="2" customFormat="1" ht="21.75" customHeight="1">
      <c r="A187" s="39"/>
      <c r="B187" s="40"/>
      <c r="C187" s="220" t="s">
        <v>387</v>
      </c>
      <c r="D187" s="220" t="s">
        <v>163</v>
      </c>
      <c r="E187" s="221" t="s">
        <v>787</v>
      </c>
      <c r="F187" s="222" t="s">
        <v>788</v>
      </c>
      <c r="G187" s="223" t="s">
        <v>176</v>
      </c>
      <c r="H187" s="224">
        <v>1</v>
      </c>
      <c r="I187" s="225"/>
      <c r="J187" s="226">
        <f>ROUND(I187*H187,2)</f>
        <v>0</v>
      </c>
      <c r="K187" s="227"/>
      <c r="L187" s="228"/>
      <c r="M187" s="229" t="s">
        <v>1</v>
      </c>
      <c r="N187" s="230" t="s">
        <v>43</v>
      </c>
      <c r="O187" s="92"/>
      <c r="P187" s="231">
        <f>O187*H187</f>
        <v>0</v>
      </c>
      <c r="Q187" s="231">
        <v>0</v>
      </c>
      <c r="R187" s="231">
        <f>Q187*H187</f>
        <v>0</v>
      </c>
      <c r="S187" s="231">
        <v>0</v>
      </c>
      <c r="T187" s="232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3" t="s">
        <v>88</v>
      </c>
      <c r="AT187" s="233" t="s">
        <v>163</v>
      </c>
      <c r="AU187" s="233" t="s">
        <v>173</v>
      </c>
      <c r="AY187" s="18" t="s">
        <v>159</v>
      </c>
      <c r="BE187" s="234">
        <f>IF(N187="základní",J187,0)</f>
        <v>0</v>
      </c>
      <c r="BF187" s="234">
        <f>IF(N187="snížená",J187,0)</f>
        <v>0</v>
      </c>
      <c r="BG187" s="234">
        <f>IF(N187="zákl. přenesená",J187,0)</f>
        <v>0</v>
      </c>
      <c r="BH187" s="234">
        <f>IF(N187="sníž. přenesená",J187,0)</f>
        <v>0</v>
      </c>
      <c r="BI187" s="234">
        <f>IF(N187="nulová",J187,0)</f>
        <v>0</v>
      </c>
      <c r="BJ187" s="18" t="s">
        <v>86</v>
      </c>
      <c r="BK187" s="234">
        <f>ROUND(I187*H187,2)</f>
        <v>0</v>
      </c>
      <c r="BL187" s="18" t="s">
        <v>86</v>
      </c>
      <c r="BM187" s="233" t="s">
        <v>789</v>
      </c>
    </row>
    <row r="188" s="2" customFormat="1" ht="16.5" customHeight="1">
      <c r="A188" s="39"/>
      <c r="B188" s="40"/>
      <c r="C188" s="235" t="s">
        <v>391</v>
      </c>
      <c r="D188" s="235" t="s">
        <v>316</v>
      </c>
      <c r="E188" s="236" t="s">
        <v>790</v>
      </c>
      <c r="F188" s="237" t="s">
        <v>791</v>
      </c>
      <c r="G188" s="238" t="s">
        <v>176</v>
      </c>
      <c r="H188" s="239">
        <v>1</v>
      </c>
      <c r="I188" s="240"/>
      <c r="J188" s="241">
        <f>ROUND(I188*H188,2)</f>
        <v>0</v>
      </c>
      <c r="K188" s="242"/>
      <c r="L188" s="45"/>
      <c r="M188" s="243" t="s">
        <v>1</v>
      </c>
      <c r="N188" s="244" t="s">
        <v>43</v>
      </c>
      <c r="O188" s="92"/>
      <c r="P188" s="231">
        <f>O188*H188</f>
        <v>0</v>
      </c>
      <c r="Q188" s="231">
        <v>0</v>
      </c>
      <c r="R188" s="231">
        <f>Q188*H188</f>
        <v>0</v>
      </c>
      <c r="S188" s="231">
        <v>0</v>
      </c>
      <c r="T188" s="232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3" t="s">
        <v>86</v>
      </c>
      <c r="AT188" s="233" t="s">
        <v>316</v>
      </c>
      <c r="AU188" s="233" t="s">
        <v>173</v>
      </c>
      <c r="AY188" s="18" t="s">
        <v>159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8" t="s">
        <v>86</v>
      </c>
      <c r="BK188" s="234">
        <f>ROUND(I188*H188,2)</f>
        <v>0</v>
      </c>
      <c r="BL188" s="18" t="s">
        <v>86</v>
      </c>
      <c r="BM188" s="233" t="s">
        <v>792</v>
      </c>
    </row>
    <row r="189" s="2" customFormat="1" ht="16.5" customHeight="1">
      <c r="A189" s="39"/>
      <c r="B189" s="40"/>
      <c r="C189" s="220" t="s">
        <v>395</v>
      </c>
      <c r="D189" s="220" t="s">
        <v>163</v>
      </c>
      <c r="E189" s="221" t="s">
        <v>793</v>
      </c>
      <c r="F189" s="222" t="s">
        <v>794</v>
      </c>
      <c r="G189" s="223" t="s">
        <v>176</v>
      </c>
      <c r="H189" s="224">
        <v>1</v>
      </c>
      <c r="I189" s="225"/>
      <c r="J189" s="226">
        <f>ROUND(I189*H189,2)</f>
        <v>0</v>
      </c>
      <c r="K189" s="227"/>
      <c r="L189" s="228"/>
      <c r="M189" s="229" t="s">
        <v>1</v>
      </c>
      <c r="N189" s="230" t="s">
        <v>43</v>
      </c>
      <c r="O189" s="92"/>
      <c r="P189" s="231">
        <f>O189*H189</f>
        <v>0</v>
      </c>
      <c r="Q189" s="231">
        <v>0</v>
      </c>
      <c r="R189" s="231">
        <f>Q189*H189</f>
        <v>0</v>
      </c>
      <c r="S189" s="231">
        <v>0</v>
      </c>
      <c r="T189" s="232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3" t="s">
        <v>88</v>
      </c>
      <c r="AT189" s="233" t="s">
        <v>163</v>
      </c>
      <c r="AU189" s="233" t="s">
        <v>173</v>
      </c>
      <c r="AY189" s="18" t="s">
        <v>159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8" t="s">
        <v>86</v>
      </c>
      <c r="BK189" s="234">
        <f>ROUND(I189*H189,2)</f>
        <v>0</v>
      </c>
      <c r="BL189" s="18" t="s">
        <v>86</v>
      </c>
      <c r="BM189" s="233" t="s">
        <v>795</v>
      </c>
    </row>
    <row r="190" s="2" customFormat="1" ht="16.5" customHeight="1">
      <c r="A190" s="39"/>
      <c r="B190" s="40"/>
      <c r="C190" s="235" t="s">
        <v>399</v>
      </c>
      <c r="D190" s="235" t="s">
        <v>316</v>
      </c>
      <c r="E190" s="236" t="s">
        <v>796</v>
      </c>
      <c r="F190" s="237" t="s">
        <v>797</v>
      </c>
      <c r="G190" s="238" t="s">
        <v>176</v>
      </c>
      <c r="H190" s="239">
        <v>1</v>
      </c>
      <c r="I190" s="240"/>
      <c r="J190" s="241">
        <f>ROUND(I190*H190,2)</f>
        <v>0</v>
      </c>
      <c r="K190" s="242"/>
      <c r="L190" s="45"/>
      <c r="M190" s="243" t="s">
        <v>1</v>
      </c>
      <c r="N190" s="244" t="s">
        <v>43</v>
      </c>
      <c r="O190" s="92"/>
      <c r="P190" s="231">
        <f>O190*H190</f>
        <v>0</v>
      </c>
      <c r="Q190" s="231">
        <v>0</v>
      </c>
      <c r="R190" s="231">
        <f>Q190*H190</f>
        <v>0</v>
      </c>
      <c r="S190" s="231">
        <v>0</v>
      </c>
      <c r="T190" s="232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3" t="s">
        <v>86</v>
      </c>
      <c r="AT190" s="233" t="s">
        <v>316</v>
      </c>
      <c r="AU190" s="233" t="s">
        <v>173</v>
      </c>
      <c r="AY190" s="18" t="s">
        <v>159</v>
      </c>
      <c r="BE190" s="234">
        <f>IF(N190="základní",J190,0)</f>
        <v>0</v>
      </c>
      <c r="BF190" s="234">
        <f>IF(N190="snížená",J190,0)</f>
        <v>0</v>
      </c>
      <c r="BG190" s="234">
        <f>IF(N190="zákl. přenesená",J190,0)</f>
        <v>0</v>
      </c>
      <c r="BH190" s="234">
        <f>IF(N190="sníž. přenesená",J190,0)</f>
        <v>0</v>
      </c>
      <c r="BI190" s="234">
        <f>IF(N190="nulová",J190,0)</f>
        <v>0</v>
      </c>
      <c r="BJ190" s="18" t="s">
        <v>86</v>
      </c>
      <c r="BK190" s="234">
        <f>ROUND(I190*H190,2)</f>
        <v>0</v>
      </c>
      <c r="BL190" s="18" t="s">
        <v>86</v>
      </c>
      <c r="BM190" s="233" t="s">
        <v>798</v>
      </c>
    </row>
    <row r="191" s="2" customFormat="1" ht="16.5" customHeight="1">
      <c r="A191" s="39"/>
      <c r="B191" s="40"/>
      <c r="C191" s="220" t="s">
        <v>403</v>
      </c>
      <c r="D191" s="220" t="s">
        <v>163</v>
      </c>
      <c r="E191" s="221" t="s">
        <v>799</v>
      </c>
      <c r="F191" s="222" t="s">
        <v>800</v>
      </c>
      <c r="G191" s="223" t="s">
        <v>176</v>
      </c>
      <c r="H191" s="224">
        <v>1</v>
      </c>
      <c r="I191" s="225"/>
      <c r="J191" s="226">
        <f>ROUND(I191*H191,2)</f>
        <v>0</v>
      </c>
      <c r="K191" s="227"/>
      <c r="L191" s="228"/>
      <c r="M191" s="229" t="s">
        <v>1</v>
      </c>
      <c r="N191" s="230" t="s">
        <v>43</v>
      </c>
      <c r="O191" s="92"/>
      <c r="P191" s="231">
        <f>O191*H191</f>
        <v>0</v>
      </c>
      <c r="Q191" s="231">
        <v>0</v>
      </c>
      <c r="R191" s="231">
        <f>Q191*H191</f>
        <v>0</v>
      </c>
      <c r="S191" s="231">
        <v>0</v>
      </c>
      <c r="T191" s="232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3" t="s">
        <v>88</v>
      </c>
      <c r="AT191" s="233" t="s">
        <v>163</v>
      </c>
      <c r="AU191" s="233" t="s">
        <v>173</v>
      </c>
      <c r="AY191" s="18" t="s">
        <v>159</v>
      </c>
      <c r="BE191" s="234">
        <f>IF(N191="základní",J191,0)</f>
        <v>0</v>
      </c>
      <c r="BF191" s="234">
        <f>IF(N191="snížená",J191,0)</f>
        <v>0</v>
      </c>
      <c r="BG191" s="234">
        <f>IF(N191="zákl. přenesená",J191,0)</f>
        <v>0</v>
      </c>
      <c r="BH191" s="234">
        <f>IF(N191="sníž. přenesená",J191,0)</f>
        <v>0</v>
      </c>
      <c r="BI191" s="234">
        <f>IF(N191="nulová",J191,0)</f>
        <v>0</v>
      </c>
      <c r="BJ191" s="18" t="s">
        <v>86</v>
      </c>
      <c r="BK191" s="234">
        <f>ROUND(I191*H191,2)</f>
        <v>0</v>
      </c>
      <c r="BL191" s="18" t="s">
        <v>86</v>
      </c>
      <c r="BM191" s="233" t="s">
        <v>801</v>
      </c>
    </row>
    <row r="192" s="2" customFormat="1" ht="16.5" customHeight="1">
      <c r="A192" s="39"/>
      <c r="B192" s="40"/>
      <c r="C192" s="235" t="s">
        <v>407</v>
      </c>
      <c r="D192" s="235" t="s">
        <v>316</v>
      </c>
      <c r="E192" s="236" t="s">
        <v>802</v>
      </c>
      <c r="F192" s="237" t="s">
        <v>803</v>
      </c>
      <c r="G192" s="238" t="s">
        <v>176</v>
      </c>
      <c r="H192" s="239">
        <v>1</v>
      </c>
      <c r="I192" s="240"/>
      <c r="J192" s="241">
        <f>ROUND(I192*H192,2)</f>
        <v>0</v>
      </c>
      <c r="K192" s="242"/>
      <c r="L192" s="45"/>
      <c r="M192" s="243" t="s">
        <v>1</v>
      </c>
      <c r="N192" s="244" t="s">
        <v>43</v>
      </c>
      <c r="O192" s="92"/>
      <c r="P192" s="231">
        <f>O192*H192</f>
        <v>0</v>
      </c>
      <c r="Q192" s="231">
        <v>0</v>
      </c>
      <c r="R192" s="231">
        <f>Q192*H192</f>
        <v>0</v>
      </c>
      <c r="S192" s="231">
        <v>0</v>
      </c>
      <c r="T192" s="232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3" t="s">
        <v>86</v>
      </c>
      <c r="AT192" s="233" t="s">
        <v>316</v>
      </c>
      <c r="AU192" s="233" t="s">
        <v>173</v>
      </c>
      <c r="AY192" s="18" t="s">
        <v>159</v>
      </c>
      <c r="BE192" s="234">
        <f>IF(N192="základní",J192,0)</f>
        <v>0</v>
      </c>
      <c r="BF192" s="234">
        <f>IF(N192="snížená",J192,0)</f>
        <v>0</v>
      </c>
      <c r="BG192" s="234">
        <f>IF(N192="zákl. přenesená",J192,0)</f>
        <v>0</v>
      </c>
      <c r="BH192" s="234">
        <f>IF(N192="sníž. přenesená",J192,0)</f>
        <v>0</v>
      </c>
      <c r="BI192" s="234">
        <f>IF(N192="nulová",J192,0)</f>
        <v>0</v>
      </c>
      <c r="BJ192" s="18" t="s">
        <v>86</v>
      </c>
      <c r="BK192" s="234">
        <f>ROUND(I192*H192,2)</f>
        <v>0</v>
      </c>
      <c r="BL192" s="18" t="s">
        <v>86</v>
      </c>
      <c r="BM192" s="233" t="s">
        <v>804</v>
      </c>
    </row>
    <row r="193" s="2" customFormat="1" ht="16.5" customHeight="1">
      <c r="A193" s="39"/>
      <c r="B193" s="40"/>
      <c r="C193" s="220" t="s">
        <v>411</v>
      </c>
      <c r="D193" s="220" t="s">
        <v>163</v>
      </c>
      <c r="E193" s="221" t="s">
        <v>805</v>
      </c>
      <c r="F193" s="222" t="s">
        <v>806</v>
      </c>
      <c r="G193" s="223" t="s">
        <v>176</v>
      </c>
      <c r="H193" s="224">
        <v>1</v>
      </c>
      <c r="I193" s="225"/>
      <c r="J193" s="226">
        <f>ROUND(I193*H193,2)</f>
        <v>0</v>
      </c>
      <c r="K193" s="227"/>
      <c r="L193" s="228"/>
      <c r="M193" s="229" t="s">
        <v>1</v>
      </c>
      <c r="N193" s="230" t="s">
        <v>43</v>
      </c>
      <c r="O193" s="92"/>
      <c r="P193" s="231">
        <f>O193*H193</f>
        <v>0</v>
      </c>
      <c r="Q193" s="231">
        <v>0</v>
      </c>
      <c r="R193" s="231">
        <f>Q193*H193</f>
        <v>0</v>
      </c>
      <c r="S193" s="231">
        <v>0</v>
      </c>
      <c r="T193" s="232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3" t="s">
        <v>88</v>
      </c>
      <c r="AT193" s="233" t="s">
        <v>163</v>
      </c>
      <c r="AU193" s="233" t="s">
        <v>173</v>
      </c>
      <c r="AY193" s="18" t="s">
        <v>159</v>
      </c>
      <c r="BE193" s="234">
        <f>IF(N193="základní",J193,0)</f>
        <v>0</v>
      </c>
      <c r="BF193" s="234">
        <f>IF(N193="snížená",J193,0)</f>
        <v>0</v>
      </c>
      <c r="BG193" s="234">
        <f>IF(N193="zákl. přenesená",J193,0)</f>
        <v>0</v>
      </c>
      <c r="BH193" s="234">
        <f>IF(N193="sníž. přenesená",J193,0)</f>
        <v>0</v>
      </c>
      <c r="BI193" s="234">
        <f>IF(N193="nulová",J193,0)</f>
        <v>0</v>
      </c>
      <c r="BJ193" s="18" t="s">
        <v>86</v>
      </c>
      <c r="BK193" s="234">
        <f>ROUND(I193*H193,2)</f>
        <v>0</v>
      </c>
      <c r="BL193" s="18" t="s">
        <v>86</v>
      </c>
      <c r="BM193" s="233" t="s">
        <v>807</v>
      </c>
    </row>
    <row r="194" s="2" customFormat="1" ht="16.5" customHeight="1">
      <c r="A194" s="39"/>
      <c r="B194" s="40"/>
      <c r="C194" s="235" t="s">
        <v>415</v>
      </c>
      <c r="D194" s="235" t="s">
        <v>316</v>
      </c>
      <c r="E194" s="236" t="s">
        <v>808</v>
      </c>
      <c r="F194" s="237" t="s">
        <v>809</v>
      </c>
      <c r="G194" s="238" t="s">
        <v>176</v>
      </c>
      <c r="H194" s="239">
        <v>1</v>
      </c>
      <c r="I194" s="240"/>
      <c r="J194" s="241">
        <f>ROUND(I194*H194,2)</f>
        <v>0</v>
      </c>
      <c r="K194" s="242"/>
      <c r="L194" s="45"/>
      <c r="M194" s="243" t="s">
        <v>1</v>
      </c>
      <c r="N194" s="244" t="s">
        <v>43</v>
      </c>
      <c r="O194" s="92"/>
      <c r="P194" s="231">
        <f>O194*H194</f>
        <v>0</v>
      </c>
      <c r="Q194" s="231">
        <v>0</v>
      </c>
      <c r="R194" s="231">
        <f>Q194*H194</f>
        <v>0</v>
      </c>
      <c r="S194" s="231">
        <v>0</v>
      </c>
      <c r="T194" s="232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3" t="s">
        <v>86</v>
      </c>
      <c r="AT194" s="233" t="s">
        <v>316</v>
      </c>
      <c r="AU194" s="233" t="s">
        <v>173</v>
      </c>
      <c r="AY194" s="18" t="s">
        <v>159</v>
      </c>
      <c r="BE194" s="234">
        <f>IF(N194="základní",J194,0)</f>
        <v>0</v>
      </c>
      <c r="BF194" s="234">
        <f>IF(N194="snížená",J194,0)</f>
        <v>0</v>
      </c>
      <c r="BG194" s="234">
        <f>IF(N194="zákl. přenesená",J194,0)</f>
        <v>0</v>
      </c>
      <c r="BH194" s="234">
        <f>IF(N194="sníž. přenesená",J194,0)</f>
        <v>0</v>
      </c>
      <c r="BI194" s="234">
        <f>IF(N194="nulová",J194,0)</f>
        <v>0</v>
      </c>
      <c r="BJ194" s="18" t="s">
        <v>86</v>
      </c>
      <c r="BK194" s="234">
        <f>ROUND(I194*H194,2)</f>
        <v>0</v>
      </c>
      <c r="BL194" s="18" t="s">
        <v>86</v>
      </c>
      <c r="BM194" s="233" t="s">
        <v>810</v>
      </c>
    </row>
    <row r="195" s="2" customFormat="1" ht="16.5" customHeight="1">
      <c r="A195" s="39"/>
      <c r="B195" s="40"/>
      <c r="C195" s="220" t="s">
        <v>419</v>
      </c>
      <c r="D195" s="220" t="s">
        <v>163</v>
      </c>
      <c r="E195" s="221" t="s">
        <v>811</v>
      </c>
      <c r="F195" s="222" t="s">
        <v>812</v>
      </c>
      <c r="G195" s="223" t="s">
        <v>176</v>
      </c>
      <c r="H195" s="224">
        <v>1</v>
      </c>
      <c r="I195" s="225"/>
      <c r="J195" s="226">
        <f>ROUND(I195*H195,2)</f>
        <v>0</v>
      </c>
      <c r="K195" s="227"/>
      <c r="L195" s="228"/>
      <c r="M195" s="229" t="s">
        <v>1</v>
      </c>
      <c r="N195" s="230" t="s">
        <v>43</v>
      </c>
      <c r="O195" s="92"/>
      <c r="P195" s="231">
        <f>O195*H195</f>
        <v>0</v>
      </c>
      <c r="Q195" s="231">
        <v>0</v>
      </c>
      <c r="R195" s="231">
        <f>Q195*H195</f>
        <v>0</v>
      </c>
      <c r="S195" s="231">
        <v>0</v>
      </c>
      <c r="T195" s="232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3" t="s">
        <v>88</v>
      </c>
      <c r="AT195" s="233" t="s">
        <v>163</v>
      </c>
      <c r="AU195" s="233" t="s">
        <v>173</v>
      </c>
      <c r="AY195" s="18" t="s">
        <v>159</v>
      </c>
      <c r="BE195" s="234">
        <f>IF(N195="základní",J195,0)</f>
        <v>0</v>
      </c>
      <c r="BF195" s="234">
        <f>IF(N195="snížená",J195,0)</f>
        <v>0</v>
      </c>
      <c r="BG195" s="234">
        <f>IF(N195="zákl. přenesená",J195,0)</f>
        <v>0</v>
      </c>
      <c r="BH195" s="234">
        <f>IF(N195="sníž. přenesená",J195,0)</f>
        <v>0</v>
      </c>
      <c r="BI195" s="234">
        <f>IF(N195="nulová",J195,0)</f>
        <v>0</v>
      </c>
      <c r="BJ195" s="18" t="s">
        <v>86</v>
      </c>
      <c r="BK195" s="234">
        <f>ROUND(I195*H195,2)</f>
        <v>0</v>
      </c>
      <c r="BL195" s="18" t="s">
        <v>86</v>
      </c>
      <c r="BM195" s="233" t="s">
        <v>813</v>
      </c>
    </row>
    <row r="196" s="2" customFormat="1" ht="16.5" customHeight="1">
      <c r="A196" s="39"/>
      <c r="B196" s="40"/>
      <c r="C196" s="235" t="s">
        <v>423</v>
      </c>
      <c r="D196" s="235" t="s">
        <v>316</v>
      </c>
      <c r="E196" s="236" t="s">
        <v>814</v>
      </c>
      <c r="F196" s="237" t="s">
        <v>815</v>
      </c>
      <c r="G196" s="238" t="s">
        <v>176</v>
      </c>
      <c r="H196" s="239">
        <v>1</v>
      </c>
      <c r="I196" s="240"/>
      <c r="J196" s="241">
        <f>ROUND(I196*H196,2)</f>
        <v>0</v>
      </c>
      <c r="K196" s="242"/>
      <c r="L196" s="45"/>
      <c r="M196" s="243" t="s">
        <v>1</v>
      </c>
      <c r="N196" s="244" t="s">
        <v>43</v>
      </c>
      <c r="O196" s="92"/>
      <c r="P196" s="231">
        <f>O196*H196</f>
        <v>0</v>
      </c>
      <c r="Q196" s="231">
        <v>0</v>
      </c>
      <c r="R196" s="231">
        <f>Q196*H196</f>
        <v>0</v>
      </c>
      <c r="S196" s="231">
        <v>0</v>
      </c>
      <c r="T196" s="232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3" t="s">
        <v>86</v>
      </c>
      <c r="AT196" s="233" t="s">
        <v>316</v>
      </c>
      <c r="AU196" s="233" t="s">
        <v>173</v>
      </c>
      <c r="AY196" s="18" t="s">
        <v>159</v>
      </c>
      <c r="BE196" s="234">
        <f>IF(N196="základní",J196,0)</f>
        <v>0</v>
      </c>
      <c r="BF196" s="234">
        <f>IF(N196="snížená",J196,0)</f>
        <v>0</v>
      </c>
      <c r="BG196" s="234">
        <f>IF(N196="zákl. přenesená",J196,0)</f>
        <v>0</v>
      </c>
      <c r="BH196" s="234">
        <f>IF(N196="sníž. přenesená",J196,0)</f>
        <v>0</v>
      </c>
      <c r="BI196" s="234">
        <f>IF(N196="nulová",J196,0)</f>
        <v>0</v>
      </c>
      <c r="BJ196" s="18" t="s">
        <v>86</v>
      </c>
      <c r="BK196" s="234">
        <f>ROUND(I196*H196,2)</f>
        <v>0</v>
      </c>
      <c r="BL196" s="18" t="s">
        <v>86</v>
      </c>
      <c r="BM196" s="233" t="s">
        <v>816</v>
      </c>
    </row>
    <row r="197" s="2" customFormat="1" ht="16.5" customHeight="1">
      <c r="A197" s="39"/>
      <c r="B197" s="40"/>
      <c r="C197" s="220" t="s">
        <v>427</v>
      </c>
      <c r="D197" s="220" t="s">
        <v>163</v>
      </c>
      <c r="E197" s="221" t="s">
        <v>817</v>
      </c>
      <c r="F197" s="222" t="s">
        <v>818</v>
      </c>
      <c r="G197" s="223" t="s">
        <v>176</v>
      </c>
      <c r="H197" s="224">
        <v>1</v>
      </c>
      <c r="I197" s="225"/>
      <c r="J197" s="226">
        <f>ROUND(I197*H197,2)</f>
        <v>0</v>
      </c>
      <c r="K197" s="227"/>
      <c r="L197" s="228"/>
      <c r="M197" s="229" t="s">
        <v>1</v>
      </c>
      <c r="N197" s="230" t="s">
        <v>43</v>
      </c>
      <c r="O197" s="92"/>
      <c r="P197" s="231">
        <f>O197*H197</f>
        <v>0</v>
      </c>
      <c r="Q197" s="231">
        <v>0</v>
      </c>
      <c r="R197" s="231">
        <f>Q197*H197</f>
        <v>0</v>
      </c>
      <c r="S197" s="231">
        <v>0</v>
      </c>
      <c r="T197" s="232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3" t="s">
        <v>88</v>
      </c>
      <c r="AT197" s="233" t="s">
        <v>163</v>
      </c>
      <c r="AU197" s="233" t="s">
        <v>173</v>
      </c>
      <c r="AY197" s="18" t="s">
        <v>159</v>
      </c>
      <c r="BE197" s="234">
        <f>IF(N197="základní",J197,0)</f>
        <v>0</v>
      </c>
      <c r="BF197" s="234">
        <f>IF(N197="snížená",J197,0)</f>
        <v>0</v>
      </c>
      <c r="BG197" s="234">
        <f>IF(N197="zákl. přenesená",J197,0)</f>
        <v>0</v>
      </c>
      <c r="BH197" s="234">
        <f>IF(N197="sníž. přenesená",J197,0)</f>
        <v>0</v>
      </c>
      <c r="BI197" s="234">
        <f>IF(N197="nulová",J197,0)</f>
        <v>0</v>
      </c>
      <c r="BJ197" s="18" t="s">
        <v>86</v>
      </c>
      <c r="BK197" s="234">
        <f>ROUND(I197*H197,2)</f>
        <v>0</v>
      </c>
      <c r="BL197" s="18" t="s">
        <v>86</v>
      </c>
      <c r="BM197" s="233" t="s">
        <v>819</v>
      </c>
    </row>
    <row r="198" s="2" customFormat="1" ht="16.5" customHeight="1">
      <c r="A198" s="39"/>
      <c r="B198" s="40"/>
      <c r="C198" s="235" t="s">
        <v>431</v>
      </c>
      <c r="D198" s="235" t="s">
        <v>316</v>
      </c>
      <c r="E198" s="236" t="s">
        <v>820</v>
      </c>
      <c r="F198" s="237" t="s">
        <v>821</v>
      </c>
      <c r="G198" s="238" t="s">
        <v>176</v>
      </c>
      <c r="H198" s="239">
        <v>1</v>
      </c>
      <c r="I198" s="240"/>
      <c r="J198" s="241">
        <f>ROUND(I198*H198,2)</f>
        <v>0</v>
      </c>
      <c r="K198" s="242"/>
      <c r="L198" s="45"/>
      <c r="M198" s="243" t="s">
        <v>1</v>
      </c>
      <c r="N198" s="244" t="s">
        <v>43</v>
      </c>
      <c r="O198" s="92"/>
      <c r="P198" s="231">
        <f>O198*H198</f>
        <v>0</v>
      </c>
      <c r="Q198" s="231">
        <v>0</v>
      </c>
      <c r="R198" s="231">
        <f>Q198*H198</f>
        <v>0</v>
      </c>
      <c r="S198" s="231">
        <v>0</v>
      </c>
      <c r="T198" s="232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3" t="s">
        <v>86</v>
      </c>
      <c r="AT198" s="233" t="s">
        <v>316</v>
      </c>
      <c r="AU198" s="233" t="s">
        <v>173</v>
      </c>
      <c r="AY198" s="18" t="s">
        <v>159</v>
      </c>
      <c r="BE198" s="234">
        <f>IF(N198="základní",J198,0)</f>
        <v>0</v>
      </c>
      <c r="BF198" s="234">
        <f>IF(N198="snížená",J198,0)</f>
        <v>0</v>
      </c>
      <c r="BG198" s="234">
        <f>IF(N198="zákl. přenesená",J198,0)</f>
        <v>0</v>
      </c>
      <c r="BH198" s="234">
        <f>IF(N198="sníž. přenesená",J198,0)</f>
        <v>0</v>
      </c>
      <c r="BI198" s="234">
        <f>IF(N198="nulová",J198,0)</f>
        <v>0</v>
      </c>
      <c r="BJ198" s="18" t="s">
        <v>86</v>
      </c>
      <c r="BK198" s="234">
        <f>ROUND(I198*H198,2)</f>
        <v>0</v>
      </c>
      <c r="BL198" s="18" t="s">
        <v>86</v>
      </c>
      <c r="BM198" s="233" t="s">
        <v>822</v>
      </c>
    </row>
    <row r="199" s="12" customFormat="1" ht="20.88" customHeight="1">
      <c r="A199" s="12"/>
      <c r="B199" s="204"/>
      <c r="C199" s="205"/>
      <c r="D199" s="206" t="s">
        <v>77</v>
      </c>
      <c r="E199" s="218" t="s">
        <v>246</v>
      </c>
      <c r="F199" s="218" t="s">
        <v>823</v>
      </c>
      <c r="G199" s="205"/>
      <c r="H199" s="205"/>
      <c r="I199" s="208"/>
      <c r="J199" s="219">
        <f>BK199</f>
        <v>0</v>
      </c>
      <c r="K199" s="205"/>
      <c r="L199" s="210"/>
      <c r="M199" s="211"/>
      <c r="N199" s="212"/>
      <c r="O199" s="212"/>
      <c r="P199" s="213">
        <f>SUM(P200:P208)</f>
        <v>0</v>
      </c>
      <c r="Q199" s="212"/>
      <c r="R199" s="213">
        <f>SUM(R200:R208)</f>
        <v>0</v>
      </c>
      <c r="S199" s="212"/>
      <c r="T199" s="214">
        <f>SUM(T200:T208)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5" t="s">
        <v>162</v>
      </c>
      <c r="AT199" s="216" t="s">
        <v>77</v>
      </c>
      <c r="AU199" s="216" t="s">
        <v>88</v>
      </c>
      <c r="AY199" s="215" t="s">
        <v>159</v>
      </c>
      <c r="BK199" s="217">
        <f>SUM(BK200:BK208)</f>
        <v>0</v>
      </c>
    </row>
    <row r="200" s="2" customFormat="1" ht="16.5" customHeight="1">
      <c r="A200" s="39"/>
      <c r="B200" s="40"/>
      <c r="C200" s="235" t="s">
        <v>435</v>
      </c>
      <c r="D200" s="235" t="s">
        <v>316</v>
      </c>
      <c r="E200" s="236" t="s">
        <v>824</v>
      </c>
      <c r="F200" s="237" t="s">
        <v>825</v>
      </c>
      <c r="G200" s="238" t="s">
        <v>176</v>
      </c>
      <c r="H200" s="239">
        <v>1</v>
      </c>
      <c r="I200" s="240"/>
      <c r="J200" s="241">
        <f>ROUND(I200*H200,2)</f>
        <v>0</v>
      </c>
      <c r="K200" s="242"/>
      <c r="L200" s="45"/>
      <c r="M200" s="243" t="s">
        <v>1</v>
      </c>
      <c r="N200" s="244" t="s">
        <v>43</v>
      </c>
      <c r="O200" s="92"/>
      <c r="P200" s="231">
        <f>O200*H200</f>
        <v>0</v>
      </c>
      <c r="Q200" s="231">
        <v>0</v>
      </c>
      <c r="R200" s="231">
        <f>Q200*H200</f>
        <v>0</v>
      </c>
      <c r="S200" s="231">
        <v>0</v>
      </c>
      <c r="T200" s="232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3" t="s">
        <v>86</v>
      </c>
      <c r="AT200" s="233" t="s">
        <v>316</v>
      </c>
      <c r="AU200" s="233" t="s">
        <v>173</v>
      </c>
      <c r="AY200" s="18" t="s">
        <v>159</v>
      </c>
      <c r="BE200" s="234">
        <f>IF(N200="základní",J200,0)</f>
        <v>0</v>
      </c>
      <c r="BF200" s="234">
        <f>IF(N200="snížená",J200,0)</f>
        <v>0</v>
      </c>
      <c r="BG200" s="234">
        <f>IF(N200="zákl. přenesená",J200,0)</f>
        <v>0</v>
      </c>
      <c r="BH200" s="234">
        <f>IF(N200="sníž. přenesená",J200,0)</f>
        <v>0</v>
      </c>
      <c r="BI200" s="234">
        <f>IF(N200="nulová",J200,0)</f>
        <v>0</v>
      </c>
      <c r="BJ200" s="18" t="s">
        <v>86</v>
      </c>
      <c r="BK200" s="234">
        <f>ROUND(I200*H200,2)</f>
        <v>0</v>
      </c>
      <c r="BL200" s="18" t="s">
        <v>86</v>
      </c>
      <c r="BM200" s="233" t="s">
        <v>826</v>
      </c>
    </row>
    <row r="201" s="2" customFormat="1" ht="16.5" customHeight="1">
      <c r="A201" s="39"/>
      <c r="B201" s="40"/>
      <c r="C201" s="220" t="s">
        <v>439</v>
      </c>
      <c r="D201" s="220" t="s">
        <v>163</v>
      </c>
      <c r="E201" s="221" t="s">
        <v>827</v>
      </c>
      <c r="F201" s="222" t="s">
        <v>828</v>
      </c>
      <c r="G201" s="223" t="s">
        <v>176</v>
      </c>
      <c r="H201" s="224">
        <v>1</v>
      </c>
      <c r="I201" s="225"/>
      <c r="J201" s="226">
        <f>ROUND(I201*H201,2)</f>
        <v>0</v>
      </c>
      <c r="K201" s="227"/>
      <c r="L201" s="228"/>
      <c r="M201" s="229" t="s">
        <v>1</v>
      </c>
      <c r="N201" s="230" t="s">
        <v>43</v>
      </c>
      <c r="O201" s="92"/>
      <c r="P201" s="231">
        <f>O201*H201</f>
        <v>0</v>
      </c>
      <c r="Q201" s="231">
        <v>0</v>
      </c>
      <c r="R201" s="231">
        <f>Q201*H201</f>
        <v>0</v>
      </c>
      <c r="S201" s="231">
        <v>0</v>
      </c>
      <c r="T201" s="232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3" t="s">
        <v>88</v>
      </c>
      <c r="AT201" s="233" t="s">
        <v>163</v>
      </c>
      <c r="AU201" s="233" t="s">
        <v>173</v>
      </c>
      <c r="AY201" s="18" t="s">
        <v>159</v>
      </c>
      <c r="BE201" s="234">
        <f>IF(N201="základní",J201,0)</f>
        <v>0</v>
      </c>
      <c r="BF201" s="234">
        <f>IF(N201="snížená",J201,0)</f>
        <v>0</v>
      </c>
      <c r="BG201" s="234">
        <f>IF(N201="zákl. přenesená",J201,0)</f>
        <v>0</v>
      </c>
      <c r="BH201" s="234">
        <f>IF(N201="sníž. přenesená",J201,0)</f>
        <v>0</v>
      </c>
      <c r="BI201" s="234">
        <f>IF(N201="nulová",J201,0)</f>
        <v>0</v>
      </c>
      <c r="BJ201" s="18" t="s">
        <v>86</v>
      </c>
      <c r="BK201" s="234">
        <f>ROUND(I201*H201,2)</f>
        <v>0</v>
      </c>
      <c r="BL201" s="18" t="s">
        <v>86</v>
      </c>
      <c r="BM201" s="233" t="s">
        <v>829</v>
      </c>
    </row>
    <row r="202" s="2" customFormat="1" ht="16.5" customHeight="1">
      <c r="A202" s="39"/>
      <c r="B202" s="40"/>
      <c r="C202" s="220" t="s">
        <v>443</v>
      </c>
      <c r="D202" s="220" t="s">
        <v>163</v>
      </c>
      <c r="E202" s="221" t="s">
        <v>830</v>
      </c>
      <c r="F202" s="222" t="s">
        <v>831</v>
      </c>
      <c r="G202" s="223" t="s">
        <v>176</v>
      </c>
      <c r="H202" s="224">
        <v>1</v>
      </c>
      <c r="I202" s="225"/>
      <c r="J202" s="226">
        <f>ROUND(I202*H202,2)</f>
        <v>0</v>
      </c>
      <c r="K202" s="227"/>
      <c r="L202" s="228"/>
      <c r="M202" s="229" t="s">
        <v>1</v>
      </c>
      <c r="N202" s="230" t="s">
        <v>43</v>
      </c>
      <c r="O202" s="92"/>
      <c r="P202" s="231">
        <f>O202*H202</f>
        <v>0</v>
      </c>
      <c r="Q202" s="231">
        <v>0</v>
      </c>
      <c r="R202" s="231">
        <f>Q202*H202</f>
        <v>0</v>
      </c>
      <c r="S202" s="231">
        <v>0</v>
      </c>
      <c r="T202" s="232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3" t="s">
        <v>88</v>
      </c>
      <c r="AT202" s="233" t="s">
        <v>163</v>
      </c>
      <c r="AU202" s="233" t="s">
        <v>173</v>
      </c>
      <c r="AY202" s="18" t="s">
        <v>159</v>
      </c>
      <c r="BE202" s="234">
        <f>IF(N202="základní",J202,0)</f>
        <v>0</v>
      </c>
      <c r="BF202" s="234">
        <f>IF(N202="snížená",J202,0)</f>
        <v>0</v>
      </c>
      <c r="BG202" s="234">
        <f>IF(N202="zákl. přenesená",J202,0)</f>
        <v>0</v>
      </c>
      <c r="BH202" s="234">
        <f>IF(N202="sníž. přenesená",J202,0)</f>
        <v>0</v>
      </c>
      <c r="BI202" s="234">
        <f>IF(N202="nulová",J202,0)</f>
        <v>0</v>
      </c>
      <c r="BJ202" s="18" t="s">
        <v>86</v>
      </c>
      <c r="BK202" s="234">
        <f>ROUND(I202*H202,2)</f>
        <v>0</v>
      </c>
      <c r="BL202" s="18" t="s">
        <v>86</v>
      </c>
      <c r="BM202" s="233" t="s">
        <v>832</v>
      </c>
    </row>
    <row r="203" s="2" customFormat="1" ht="16.5" customHeight="1">
      <c r="A203" s="39"/>
      <c r="B203" s="40"/>
      <c r="C203" s="220" t="s">
        <v>447</v>
      </c>
      <c r="D203" s="220" t="s">
        <v>163</v>
      </c>
      <c r="E203" s="221" t="s">
        <v>833</v>
      </c>
      <c r="F203" s="222" t="s">
        <v>834</v>
      </c>
      <c r="G203" s="223" t="s">
        <v>176</v>
      </c>
      <c r="H203" s="224">
        <v>1</v>
      </c>
      <c r="I203" s="225"/>
      <c r="J203" s="226">
        <f>ROUND(I203*H203,2)</f>
        <v>0</v>
      </c>
      <c r="K203" s="227"/>
      <c r="L203" s="228"/>
      <c r="M203" s="229" t="s">
        <v>1</v>
      </c>
      <c r="N203" s="230" t="s">
        <v>43</v>
      </c>
      <c r="O203" s="92"/>
      <c r="P203" s="231">
        <f>O203*H203</f>
        <v>0</v>
      </c>
      <c r="Q203" s="231">
        <v>0</v>
      </c>
      <c r="R203" s="231">
        <f>Q203*H203</f>
        <v>0</v>
      </c>
      <c r="S203" s="231">
        <v>0</v>
      </c>
      <c r="T203" s="232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3" t="s">
        <v>88</v>
      </c>
      <c r="AT203" s="233" t="s">
        <v>163</v>
      </c>
      <c r="AU203" s="233" t="s">
        <v>173</v>
      </c>
      <c r="AY203" s="18" t="s">
        <v>159</v>
      </c>
      <c r="BE203" s="234">
        <f>IF(N203="základní",J203,0)</f>
        <v>0</v>
      </c>
      <c r="BF203" s="234">
        <f>IF(N203="snížená",J203,0)</f>
        <v>0</v>
      </c>
      <c r="BG203" s="234">
        <f>IF(N203="zákl. přenesená",J203,0)</f>
        <v>0</v>
      </c>
      <c r="BH203" s="234">
        <f>IF(N203="sníž. přenesená",J203,0)</f>
        <v>0</v>
      </c>
      <c r="BI203" s="234">
        <f>IF(N203="nulová",J203,0)</f>
        <v>0</v>
      </c>
      <c r="BJ203" s="18" t="s">
        <v>86</v>
      </c>
      <c r="BK203" s="234">
        <f>ROUND(I203*H203,2)</f>
        <v>0</v>
      </c>
      <c r="BL203" s="18" t="s">
        <v>86</v>
      </c>
      <c r="BM203" s="233" t="s">
        <v>835</v>
      </c>
    </row>
    <row r="204" s="2" customFormat="1" ht="16.5" customHeight="1">
      <c r="A204" s="39"/>
      <c r="B204" s="40"/>
      <c r="C204" s="220" t="s">
        <v>451</v>
      </c>
      <c r="D204" s="220" t="s">
        <v>163</v>
      </c>
      <c r="E204" s="221" t="s">
        <v>836</v>
      </c>
      <c r="F204" s="222" t="s">
        <v>837</v>
      </c>
      <c r="G204" s="223" t="s">
        <v>176</v>
      </c>
      <c r="H204" s="224">
        <v>1</v>
      </c>
      <c r="I204" s="225"/>
      <c r="J204" s="226">
        <f>ROUND(I204*H204,2)</f>
        <v>0</v>
      </c>
      <c r="K204" s="227"/>
      <c r="L204" s="228"/>
      <c r="M204" s="229" t="s">
        <v>1</v>
      </c>
      <c r="N204" s="230" t="s">
        <v>43</v>
      </c>
      <c r="O204" s="92"/>
      <c r="P204" s="231">
        <f>O204*H204</f>
        <v>0</v>
      </c>
      <c r="Q204" s="231">
        <v>0</v>
      </c>
      <c r="R204" s="231">
        <f>Q204*H204</f>
        <v>0</v>
      </c>
      <c r="S204" s="231">
        <v>0</v>
      </c>
      <c r="T204" s="232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3" t="s">
        <v>88</v>
      </c>
      <c r="AT204" s="233" t="s">
        <v>163</v>
      </c>
      <c r="AU204" s="233" t="s">
        <v>173</v>
      </c>
      <c r="AY204" s="18" t="s">
        <v>159</v>
      </c>
      <c r="BE204" s="234">
        <f>IF(N204="základní",J204,0)</f>
        <v>0</v>
      </c>
      <c r="BF204" s="234">
        <f>IF(N204="snížená",J204,0)</f>
        <v>0</v>
      </c>
      <c r="BG204" s="234">
        <f>IF(N204="zákl. přenesená",J204,0)</f>
        <v>0</v>
      </c>
      <c r="BH204" s="234">
        <f>IF(N204="sníž. přenesená",J204,0)</f>
        <v>0</v>
      </c>
      <c r="BI204" s="234">
        <f>IF(N204="nulová",J204,0)</f>
        <v>0</v>
      </c>
      <c r="BJ204" s="18" t="s">
        <v>86</v>
      </c>
      <c r="BK204" s="234">
        <f>ROUND(I204*H204,2)</f>
        <v>0</v>
      </c>
      <c r="BL204" s="18" t="s">
        <v>86</v>
      </c>
      <c r="BM204" s="233" t="s">
        <v>838</v>
      </c>
    </row>
    <row r="205" s="2" customFormat="1" ht="24.15" customHeight="1">
      <c r="A205" s="39"/>
      <c r="B205" s="40"/>
      <c r="C205" s="220" t="s">
        <v>455</v>
      </c>
      <c r="D205" s="220" t="s">
        <v>163</v>
      </c>
      <c r="E205" s="221" t="s">
        <v>839</v>
      </c>
      <c r="F205" s="222" t="s">
        <v>840</v>
      </c>
      <c r="G205" s="223" t="s">
        <v>176</v>
      </c>
      <c r="H205" s="224">
        <v>1</v>
      </c>
      <c r="I205" s="225"/>
      <c r="J205" s="226">
        <f>ROUND(I205*H205,2)</f>
        <v>0</v>
      </c>
      <c r="K205" s="227"/>
      <c r="L205" s="228"/>
      <c r="M205" s="229" t="s">
        <v>1</v>
      </c>
      <c r="N205" s="230" t="s">
        <v>43</v>
      </c>
      <c r="O205" s="92"/>
      <c r="P205" s="231">
        <f>O205*H205</f>
        <v>0</v>
      </c>
      <c r="Q205" s="231">
        <v>0</v>
      </c>
      <c r="R205" s="231">
        <f>Q205*H205</f>
        <v>0</v>
      </c>
      <c r="S205" s="231">
        <v>0</v>
      </c>
      <c r="T205" s="232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3" t="s">
        <v>88</v>
      </c>
      <c r="AT205" s="233" t="s">
        <v>163</v>
      </c>
      <c r="AU205" s="233" t="s">
        <v>173</v>
      </c>
      <c r="AY205" s="18" t="s">
        <v>159</v>
      </c>
      <c r="BE205" s="234">
        <f>IF(N205="základní",J205,0)</f>
        <v>0</v>
      </c>
      <c r="BF205" s="234">
        <f>IF(N205="snížená",J205,0)</f>
        <v>0</v>
      </c>
      <c r="BG205" s="234">
        <f>IF(N205="zákl. přenesená",J205,0)</f>
        <v>0</v>
      </c>
      <c r="BH205" s="234">
        <f>IF(N205="sníž. přenesená",J205,0)</f>
        <v>0</v>
      </c>
      <c r="BI205" s="234">
        <f>IF(N205="nulová",J205,0)</f>
        <v>0</v>
      </c>
      <c r="BJ205" s="18" t="s">
        <v>86</v>
      </c>
      <c r="BK205" s="234">
        <f>ROUND(I205*H205,2)</f>
        <v>0</v>
      </c>
      <c r="BL205" s="18" t="s">
        <v>86</v>
      </c>
      <c r="BM205" s="233" t="s">
        <v>841</v>
      </c>
    </row>
    <row r="206" s="2" customFormat="1" ht="24.15" customHeight="1">
      <c r="A206" s="39"/>
      <c r="B206" s="40"/>
      <c r="C206" s="235" t="s">
        <v>459</v>
      </c>
      <c r="D206" s="235" t="s">
        <v>316</v>
      </c>
      <c r="E206" s="236" t="s">
        <v>842</v>
      </c>
      <c r="F206" s="237" t="s">
        <v>843</v>
      </c>
      <c r="G206" s="238" t="s">
        <v>176</v>
      </c>
      <c r="H206" s="239">
        <v>1</v>
      </c>
      <c r="I206" s="240"/>
      <c r="J206" s="241">
        <f>ROUND(I206*H206,2)</f>
        <v>0</v>
      </c>
      <c r="K206" s="242"/>
      <c r="L206" s="45"/>
      <c r="M206" s="243" t="s">
        <v>1</v>
      </c>
      <c r="N206" s="244" t="s">
        <v>43</v>
      </c>
      <c r="O206" s="92"/>
      <c r="P206" s="231">
        <f>O206*H206</f>
        <v>0</v>
      </c>
      <c r="Q206" s="231">
        <v>0</v>
      </c>
      <c r="R206" s="231">
        <f>Q206*H206</f>
        <v>0</v>
      </c>
      <c r="S206" s="231">
        <v>0</v>
      </c>
      <c r="T206" s="232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3" t="s">
        <v>86</v>
      </c>
      <c r="AT206" s="233" t="s">
        <v>316</v>
      </c>
      <c r="AU206" s="233" t="s">
        <v>173</v>
      </c>
      <c r="AY206" s="18" t="s">
        <v>159</v>
      </c>
      <c r="BE206" s="234">
        <f>IF(N206="základní",J206,0)</f>
        <v>0</v>
      </c>
      <c r="BF206" s="234">
        <f>IF(N206="snížená",J206,0)</f>
        <v>0</v>
      </c>
      <c r="BG206" s="234">
        <f>IF(N206="zákl. přenesená",J206,0)</f>
        <v>0</v>
      </c>
      <c r="BH206" s="234">
        <f>IF(N206="sníž. přenesená",J206,0)</f>
        <v>0</v>
      </c>
      <c r="BI206" s="234">
        <f>IF(N206="nulová",J206,0)</f>
        <v>0</v>
      </c>
      <c r="BJ206" s="18" t="s">
        <v>86</v>
      </c>
      <c r="BK206" s="234">
        <f>ROUND(I206*H206,2)</f>
        <v>0</v>
      </c>
      <c r="BL206" s="18" t="s">
        <v>86</v>
      </c>
      <c r="BM206" s="233" t="s">
        <v>844</v>
      </c>
    </row>
    <row r="207" s="2" customFormat="1" ht="24.15" customHeight="1">
      <c r="A207" s="39"/>
      <c r="B207" s="40"/>
      <c r="C207" s="220" t="s">
        <v>463</v>
      </c>
      <c r="D207" s="220" t="s">
        <v>163</v>
      </c>
      <c r="E207" s="221" t="s">
        <v>845</v>
      </c>
      <c r="F207" s="222" t="s">
        <v>846</v>
      </c>
      <c r="G207" s="223" t="s">
        <v>176</v>
      </c>
      <c r="H207" s="224">
        <v>1</v>
      </c>
      <c r="I207" s="225"/>
      <c r="J207" s="226">
        <f>ROUND(I207*H207,2)</f>
        <v>0</v>
      </c>
      <c r="K207" s="227"/>
      <c r="L207" s="228"/>
      <c r="M207" s="229" t="s">
        <v>1</v>
      </c>
      <c r="N207" s="230" t="s">
        <v>43</v>
      </c>
      <c r="O207" s="92"/>
      <c r="P207" s="231">
        <f>O207*H207</f>
        <v>0</v>
      </c>
      <c r="Q207" s="231">
        <v>0</v>
      </c>
      <c r="R207" s="231">
        <f>Q207*H207</f>
        <v>0</v>
      </c>
      <c r="S207" s="231">
        <v>0</v>
      </c>
      <c r="T207" s="232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3" t="s">
        <v>88</v>
      </c>
      <c r="AT207" s="233" t="s">
        <v>163</v>
      </c>
      <c r="AU207" s="233" t="s">
        <v>173</v>
      </c>
      <c r="AY207" s="18" t="s">
        <v>159</v>
      </c>
      <c r="BE207" s="234">
        <f>IF(N207="základní",J207,0)</f>
        <v>0</v>
      </c>
      <c r="BF207" s="234">
        <f>IF(N207="snížená",J207,0)</f>
        <v>0</v>
      </c>
      <c r="BG207" s="234">
        <f>IF(N207="zákl. přenesená",J207,0)</f>
        <v>0</v>
      </c>
      <c r="BH207" s="234">
        <f>IF(N207="sníž. přenesená",J207,0)</f>
        <v>0</v>
      </c>
      <c r="BI207" s="234">
        <f>IF(N207="nulová",J207,0)</f>
        <v>0</v>
      </c>
      <c r="BJ207" s="18" t="s">
        <v>86</v>
      </c>
      <c r="BK207" s="234">
        <f>ROUND(I207*H207,2)</f>
        <v>0</v>
      </c>
      <c r="BL207" s="18" t="s">
        <v>86</v>
      </c>
      <c r="BM207" s="233" t="s">
        <v>847</v>
      </c>
    </row>
    <row r="208" s="2" customFormat="1" ht="16.5" customHeight="1">
      <c r="A208" s="39"/>
      <c r="B208" s="40"/>
      <c r="C208" s="235" t="s">
        <v>467</v>
      </c>
      <c r="D208" s="235" t="s">
        <v>316</v>
      </c>
      <c r="E208" s="236" t="s">
        <v>848</v>
      </c>
      <c r="F208" s="237" t="s">
        <v>849</v>
      </c>
      <c r="G208" s="238" t="s">
        <v>176</v>
      </c>
      <c r="H208" s="239">
        <v>1</v>
      </c>
      <c r="I208" s="240"/>
      <c r="J208" s="241">
        <f>ROUND(I208*H208,2)</f>
        <v>0</v>
      </c>
      <c r="K208" s="242"/>
      <c r="L208" s="45"/>
      <c r="M208" s="243" t="s">
        <v>1</v>
      </c>
      <c r="N208" s="244" t="s">
        <v>43</v>
      </c>
      <c r="O208" s="92"/>
      <c r="P208" s="231">
        <f>O208*H208</f>
        <v>0</v>
      </c>
      <c r="Q208" s="231">
        <v>0</v>
      </c>
      <c r="R208" s="231">
        <f>Q208*H208</f>
        <v>0</v>
      </c>
      <c r="S208" s="231">
        <v>0</v>
      </c>
      <c r="T208" s="232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3" t="s">
        <v>86</v>
      </c>
      <c r="AT208" s="233" t="s">
        <v>316</v>
      </c>
      <c r="AU208" s="233" t="s">
        <v>173</v>
      </c>
      <c r="AY208" s="18" t="s">
        <v>159</v>
      </c>
      <c r="BE208" s="234">
        <f>IF(N208="základní",J208,0)</f>
        <v>0</v>
      </c>
      <c r="BF208" s="234">
        <f>IF(N208="snížená",J208,0)</f>
        <v>0</v>
      </c>
      <c r="BG208" s="234">
        <f>IF(N208="zákl. přenesená",J208,0)</f>
        <v>0</v>
      </c>
      <c r="BH208" s="234">
        <f>IF(N208="sníž. přenesená",J208,0)</f>
        <v>0</v>
      </c>
      <c r="BI208" s="234">
        <f>IF(N208="nulová",J208,0)</f>
        <v>0</v>
      </c>
      <c r="BJ208" s="18" t="s">
        <v>86</v>
      </c>
      <c r="BK208" s="234">
        <f>ROUND(I208*H208,2)</f>
        <v>0</v>
      </c>
      <c r="BL208" s="18" t="s">
        <v>86</v>
      </c>
      <c r="BM208" s="233" t="s">
        <v>850</v>
      </c>
    </row>
    <row r="209" s="12" customFormat="1" ht="20.88" customHeight="1">
      <c r="A209" s="12"/>
      <c r="B209" s="204"/>
      <c r="C209" s="205"/>
      <c r="D209" s="206" t="s">
        <v>77</v>
      </c>
      <c r="E209" s="218" t="s">
        <v>263</v>
      </c>
      <c r="F209" s="218" t="s">
        <v>851</v>
      </c>
      <c r="G209" s="205"/>
      <c r="H209" s="205"/>
      <c r="I209" s="208"/>
      <c r="J209" s="219">
        <f>BK209</f>
        <v>0</v>
      </c>
      <c r="K209" s="205"/>
      <c r="L209" s="210"/>
      <c r="M209" s="211"/>
      <c r="N209" s="212"/>
      <c r="O209" s="212"/>
      <c r="P209" s="213">
        <f>P210</f>
        <v>0</v>
      </c>
      <c r="Q209" s="212"/>
      <c r="R209" s="213">
        <f>R210</f>
        <v>0</v>
      </c>
      <c r="S209" s="212"/>
      <c r="T209" s="214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5" t="s">
        <v>162</v>
      </c>
      <c r="AT209" s="216" t="s">
        <v>77</v>
      </c>
      <c r="AU209" s="216" t="s">
        <v>88</v>
      </c>
      <c r="AY209" s="215" t="s">
        <v>159</v>
      </c>
      <c r="BK209" s="217">
        <f>BK210</f>
        <v>0</v>
      </c>
    </row>
    <row r="210" s="2" customFormat="1" ht="16.5" customHeight="1">
      <c r="A210" s="39"/>
      <c r="B210" s="40"/>
      <c r="C210" s="235" t="s">
        <v>471</v>
      </c>
      <c r="D210" s="235" t="s">
        <v>316</v>
      </c>
      <c r="E210" s="236" t="s">
        <v>852</v>
      </c>
      <c r="F210" s="237" t="s">
        <v>853</v>
      </c>
      <c r="G210" s="238" t="s">
        <v>176</v>
      </c>
      <c r="H210" s="239">
        <v>1</v>
      </c>
      <c r="I210" s="240"/>
      <c r="J210" s="241">
        <f>ROUND(I210*H210,2)</f>
        <v>0</v>
      </c>
      <c r="K210" s="242"/>
      <c r="L210" s="45"/>
      <c r="M210" s="243" t="s">
        <v>1</v>
      </c>
      <c r="N210" s="244" t="s">
        <v>43</v>
      </c>
      <c r="O210" s="92"/>
      <c r="P210" s="231">
        <f>O210*H210</f>
        <v>0</v>
      </c>
      <c r="Q210" s="231">
        <v>0</v>
      </c>
      <c r="R210" s="231">
        <f>Q210*H210</f>
        <v>0</v>
      </c>
      <c r="S210" s="231">
        <v>0</v>
      </c>
      <c r="T210" s="232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3" t="s">
        <v>86</v>
      </c>
      <c r="AT210" s="233" t="s">
        <v>316</v>
      </c>
      <c r="AU210" s="233" t="s">
        <v>173</v>
      </c>
      <c r="AY210" s="18" t="s">
        <v>159</v>
      </c>
      <c r="BE210" s="234">
        <f>IF(N210="základní",J210,0)</f>
        <v>0</v>
      </c>
      <c r="BF210" s="234">
        <f>IF(N210="snížená",J210,0)</f>
        <v>0</v>
      </c>
      <c r="BG210" s="234">
        <f>IF(N210="zákl. přenesená",J210,0)</f>
        <v>0</v>
      </c>
      <c r="BH210" s="234">
        <f>IF(N210="sníž. přenesená",J210,0)</f>
        <v>0</v>
      </c>
      <c r="BI210" s="234">
        <f>IF(N210="nulová",J210,0)</f>
        <v>0</v>
      </c>
      <c r="BJ210" s="18" t="s">
        <v>86</v>
      </c>
      <c r="BK210" s="234">
        <f>ROUND(I210*H210,2)</f>
        <v>0</v>
      </c>
      <c r="BL210" s="18" t="s">
        <v>86</v>
      </c>
      <c r="BM210" s="233" t="s">
        <v>854</v>
      </c>
    </row>
    <row r="211" s="12" customFormat="1" ht="22.8" customHeight="1">
      <c r="A211" s="12"/>
      <c r="B211" s="204"/>
      <c r="C211" s="205"/>
      <c r="D211" s="206" t="s">
        <v>77</v>
      </c>
      <c r="E211" s="218" t="s">
        <v>855</v>
      </c>
      <c r="F211" s="218" t="s">
        <v>856</v>
      </c>
      <c r="G211" s="205"/>
      <c r="H211" s="205"/>
      <c r="I211" s="208"/>
      <c r="J211" s="219">
        <f>BK211</f>
        <v>0</v>
      </c>
      <c r="K211" s="205"/>
      <c r="L211" s="210"/>
      <c r="M211" s="211"/>
      <c r="N211" s="212"/>
      <c r="O211" s="212"/>
      <c r="P211" s="213">
        <f>P212+P277+P312+P339</f>
        <v>0</v>
      </c>
      <c r="Q211" s="212"/>
      <c r="R211" s="213">
        <f>R212+R277+R312+R339</f>
        <v>0</v>
      </c>
      <c r="S211" s="212"/>
      <c r="T211" s="214">
        <f>T212+T277+T312+T339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5" t="s">
        <v>86</v>
      </c>
      <c r="AT211" s="216" t="s">
        <v>77</v>
      </c>
      <c r="AU211" s="216" t="s">
        <v>86</v>
      </c>
      <c r="AY211" s="215" t="s">
        <v>159</v>
      </c>
      <c r="BK211" s="217">
        <f>BK212+BK277+BK312+BK339</f>
        <v>0</v>
      </c>
    </row>
    <row r="212" s="12" customFormat="1" ht="20.88" customHeight="1">
      <c r="A212" s="12"/>
      <c r="B212" s="204"/>
      <c r="C212" s="205"/>
      <c r="D212" s="206" t="s">
        <v>77</v>
      </c>
      <c r="E212" s="218" t="s">
        <v>273</v>
      </c>
      <c r="F212" s="218" t="s">
        <v>857</v>
      </c>
      <c r="G212" s="205"/>
      <c r="H212" s="205"/>
      <c r="I212" s="208"/>
      <c r="J212" s="219">
        <f>BK212</f>
        <v>0</v>
      </c>
      <c r="K212" s="205"/>
      <c r="L212" s="210"/>
      <c r="M212" s="211"/>
      <c r="N212" s="212"/>
      <c r="O212" s="212"/>
      <c r="P212" s="213">
        <f>SUM(P213:P276)</f>
        <v>0</v>
      </c>
      <c r="Q212" s="212"/>
      <c r="R212" s="213">
        <f>SUM(R213:R276)</f>
        <v>0</v>
      </c>
      <c r="S212" s="212"/>
      <c r="T212" s="214">
        <f>SUM(T213:T276)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5" t="s">
        <v>162</v>
      </c>
      <c r="AT212" s="216" t="s">
        <v>77</v>
      </c>
      <c r="AU212" s="216" t="s">
        <v>88</v>
      </c>
      <c r="AY212" s="215" t="s">
        <v>159</v>
      </c>
      <c r="BK212" s="217">
        <f>SUM(BK213:BK276)</f>
        <v>0</v>
      </c>
    </row>
    <row r="213" s="2" customFormat="1" ht="16.5" customHeight="1">
      <c r="A213" s="39"/>
      <c r="B213" s="40"/>
      <c r="C213" s="235" t="s">
        <v>475</v>
      </c>
      <c r="D213" s="235" t="s">
        <v>316</v>
      </c>
      <c r="E213" s="236" t="s">
        <v>858</v>
      </c>
      <c r="F213" s="237" t="s">
        <v>859</v>
      </c>
      <c r="G213" s="238" t="s">
        <v>176</v>
      </c>
      <c r="H213" s="239">
        <v>1</v>
      </c>
      <c r="I213" s="240"/>
      <c r="J213" s="241">
        <f>ROUND(I213*H213,2)</f>
        <v>0</v>
      </c>
      <c r="K213" s="242"/>
      <c r="L213" s="45"/>
      <c r="M213" s="243" t="s">
        <v>1</v>
      </c>
      <c r="N213" s="244" t="s">
        <v>43</v>
      </c>
      <c r="O213" s="92"/>
      <c r="P213" s="231">
        <f>O213*H213</f>
        <v>0</v>
      </c>
      <c r="Q213" s="231">
        <v>0</v>
      </c>
      <c r="R213" s="231">
        <f>Q213*H213</f>
        <v>0</v>
      </c>
      <c r="S213" s="231">
        <v>0</v>
      </c>
      <c r="T213" s="232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3" t="s">
        <v>86</v>
      </c>
      <c r="AT213" s="233" t="s">
        <v>316</v>
      </c>
      <c r="AU213" s="233" t="s">
        <v>173</v>
      </c>
      <c r="AY213" s="18" t="s">
        <v>159</v>
      </c>
      <c r="BE213" s="234">
        <f>IF(N213="základní",J213,0)</f>
        <v>0</v>
      </c>
      <c r="BF213" s="234">
        <f>IF(N213="snížená",J213,0)</f>
        <v>0</v>
      </c>
      <c r="BG213" s="234">
        <f>IF(N213="zákl. přenesená",J213,0)</f>
        <v>0</v>
      </c>
      <c r="BH213" s="234">
        <f>IF(N213="sníž. přenesená",J213,0)</f>
        <v>0</v>
      </c>
      <c r="BI213" s="234">
        <f>IF(N213="nulová",J213,0)</f>
        <v>0</v>
      </c>
      <c r="BJ213" s="18" t="s">
        <v>86</v>
      </c>
      <c r="BK213" s="234">
        <f>ROUND(I213*H213,2)</f>
        <v>0</v>
      </c>
      <c r="BL213" s="18" t="s">
        <v>86</v>
      </c>
      <c r="BM213" s="233" t="s">
        <v>860</v>
      </c>
    </row>
    <row r="214" s="2" customFormat="1" ht="16.5" customHeight="1">
      <c r="A214" s="39"/>
      <c r="B214" s="40"/>
      <c r="C214" s="220" t="s">
        <v>479</v>
      </c>
      <c r="D214" s="220" t="s">
        <v>163</v>
      </c>
      <c r="E214" s="221" t="s">
        <v>861</v>
      </c>
      <c r="F214" s="222" t="s">
        <v>862</v>
      </c>
      <c r="G214" s="223" t="s">
        <v>176</v>
      </c>
      <c r="H214" s="224">
        <v>1</v>
      </c>
      <c r="I214" s="225"/>
      <c r="J214" s="226">
        <f>ROUND(I214*H214,2)</f>
        <v>0</v>
      </c>
      <c r="K214" s="227"/>
      <c r="L214" s="228"/>
      <c r="M214" s="229" t="s">
        <v>1</v>
      </c>
      <c r="N214" s="230" t="s">
        <v>43</v>
      </c>
      <c r="O214" s="92"/>
      <c r="P214" s="231">
        <f>O214*H214</f>
        <v>0</v>
      </c>
      <c r="Q214" s="231">
        <v>0</v>
      </c>
      <c r="R214" s="231">
        <f>Q214*H214</f>
        <v>0</v>
      </c>
      <c r="S214" s="231">
        <v>0</v>
      </c>
      <c r="T214" s="232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3" t="s">
        <v>88</v>
      </c>
      <c r="AT214" s="233" t="s">
        <v>163</v>
      </c>
      <c r="AU214" s="233" t="s">
        <v>173</v>
      </c>
      <c r="AY214" s="18" t="s">
        <v>159</v>
      </c>
      <c r="BE214" s="234">
        <f>IF(N214="základní",J214,0)</f>
        <v>0</v>
      </c>
      <c r="BF214" s="234">
        <f>IF(N214="snížená",J214,0)</f>
        <v>0</v>
      </c>
      <c r="BG214" s="234">
        <f>IF(N214="zákl. přenesená",J214,0)</f>
        <v>0</v>
      </c>
      <c r="BH214" s="234">
        <f>IF(N214="sníž. přenesená",J214,0)</f>
        <v>0</v>
      </c>
      <c r="BI214" s="234">
        <f>IF(N214="nulová",J214,0)</f>
        <v>0</v>
      </c>
      <c r="BJ214" s="18" t="s">
        <v>86</v>
      </c>
      <c r="BK214" s="234">
        <f>ROUND(I214*H214,2)</f>
        <v>0</v>
      </c>
      <c r="BL214" s="18" t="s">
        <v>86</v>
      </c>
      <c r="BM214" s="233" t="s">
        <v>863</v>
      </c>
    </row>
    <row r="215" s="2" customFormat="1" ht="24.15" customHeight="1">
      <c r="A215" s="39"/>
      <c r="B215" s="40"/>
      <c r="C215" s="235" t="s">
        <v>483</v>
      </c>
      <c r="D215" s="235" t="s">
        <v>316</v>
      </c>
      <c r="E215" s="236" t="s">
        <v>864</v>
      </c>
      <c r="F215" s="237" t="s">
        <v>865</v>
      </c>
      <c r="G215" s="238" t="s">
        <v>166</v>
      </c>
      <c r="H215" s="239">
        <v>2</v>
      </c>
      <c r="I215" s="240"/>
      <c r="J215" s="241">
        <f>ROUND(I215*H215,2)</f>
        <v>0</v>
      </c>
      <c r="K215" s="242"/>
      <c r="L215" s="45"/>
      <c r="M215" s="243" t="s">
        <v>1</v>
      </c>
      <c r="N215" s="244" t="s">
        <v>43</v>
      </c>
      <c r="O215" s="92"/>
      <c r="P215" s="231">
        <f>O215*H215</f>
        <v>0</v>
      </c>
      <c r="Q215" s="231">
        <v>0</v>
      </c>
      <c r="R215" s="231">
        <f>Q215*H215</f>
        <v>0</v>
      </c>
      <c r="S215" s="231">
        <v>0</v>
      </c>
      <c r="T215" s="232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3" t="s">
        <v>86</v>
      </c>
      <c r="AT215" s="233" t="s">
        <v>316</v>
      </c>
      <c r="AU215" s="233" t="s">
        <v>173</v>
      </c>
      <c r="AY215" s="18" t="s">
        <v>159</v>
      </c>
      <c r="BE215" s="234">
        <f>IF(N215="základní",J215,0)</f>
        <v>0</v>
      </c>
      <c r="BF215" s="234">
        <f>IF(N215="snížená",J215,0)</f>
        <v>0</v>
      </c>
      <c r="BG215" s="234">
        <f>IF(N215="zákl. přenesená",J215,0)</f>
        <v>0</v>
      </c>
      <c r="BH215" s="234">
        <f>IF(N215="sníž. přenesená",J215,0)</f>
        <v>0</v>
      </c>
      <c r="BI215" s="234">
        <f>IF(N215="nulová",J215,0)</f>
        <v>0</v>
      </c>
      <c r="BJ215" s="18" t="s">
        <v>86</v>
      </c>
      <c r="BK215" s="234">
        <f>ROUND(I215*H215,2)</f>
        <v>0</v>
      </c>
      <c r="BL215" s="18" t="s">
        <v>86</v>
      </c>
      <c r="BM215" s="233" t="s">
        <v>866</v>
      </c>
    </row>
    <row r="216" s="2" customFormat="1" ht="24.15" customHeight="1">
      <c r="A216" s="39"/>
      <c r="B216" s="40"/>
      <c r="C216" s="220" t="s">
        <v>487</v>
      </c>
      <c r="D216" s="220" t="s">
        <v>163</v>
      </c>
      <c r="E216" s="221" t="s">
        <v>867</v>
      </c>
      <c r="F216" s="222" t="s">
        <v>868</v>
      </c>
      <c r="G216" s="223" t="s">
        <v>166</v>
      </c>
      <c r="H216" s="224">
        <v>2</v>
      </c>
      <c r="I216" s="225"/>
      <c r="J216" s="226">
        <f>ROUND(I216*H216,2)</f>
        <v>0</v>
      </c>
      <c r="K216" s="227"/>
      <c r="L216" s="228"/>
      <c r="M216" s="229" t="s">
        <v>1</v>
      </c>
      <c r="N216" s="230" t="s">
        <v>43</v>
      </c>
      <c r="O216" s="92"/>
      <c r="P216" s="231">
        <f>O216*H216</f>
        <v>0</v>
      </c>
      <c r="Q216" s="231">
        <v>0</v>
      </c>
      <c r="R216" s="231">
        <f>Q216*H216</f>
        <v>0</v>
      </c>
      <c r="S216" s="231">
        <v>0</v>
      </c>
      <c r="T216" s="232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3" t="s">
        <v>88</v>
      </c>
      <c r="AT216" s="233" t="s">
        <v>163</v>
      </c>
      <c r="AU216" s="233" t="s">
        <v>173</v>
      </c>
      <c r="AY216" s="18" t="s">
        <v>159</v>
      </c>
      <c r="BE216" s="234">
        <f>IF(N216="základní",J216,0)</f>
        <v>0</v>
      </c>
      <c r="BF216" s="234">
        <f>IF(N216="snížená",J216,0)</f>
        <v>0</v>
      </c>
      <c r="BG216" s="234">
        <f>IF(N216="zákl. přenesená",J216,0)</f>
        <v>0</v>
      </c>
      <c r="BH216" s="234">
        <f>IF(N216="sníž. přenesená",J216,0)</f>
        <v>0</v>
      </c>
      <c r="BI216" s="234">
        <f>IF(N216="nulová",J216,0)</f>
        <v>0</v>
      </c>
      <c r="BJ216" s="18" t="s">
        <v>86</v>
      </c>
      <c r="BK216" s="234">
        <f>ROUND(I216*H216,2)</f>
        <v>0</v>
      </c>
      <c r="BL216" s="18" t="s">
        <v>86</v>
      </c>
      <c r="BM216" s="233" t="s">
        <v>869</v>
      </c>
    </row>
    <row r="217" s="2" customFormat="1" ht="16.5" customHeight="1">
      <c r="A217" s="39"/>
      <c r="B217" s="40"/>
      <c r="C217" s="235" t="s">
        <v>491</v>
      </c>
      <c r="D217" s="235" t="s">
        <v>316</v>
      </c>
      <c r="E217" s="236" t="s">
        <v>870</v>
      </c>
      <c r="F217" s="237" t="s">
        <v>871</v>
      </c>
      <c r="G217" s="238" t="s">
        <v>166</v>
      </c>
      <c r="H217" s="239">
        <v>1</v>
      </c>
      <c r="I217" s="240"/>
      <c r="J217" s="241">
        <f>ROUND(I217*H217,2)</f>
        <v>0</v>
      </c>
      <c r="K217" s="242"/>
      <c r="L217" s="45"/>
      <c r="M217" s="243" t="s">
        <v>1</v>
      </c>
      <c r="N217" s="244" t="s">
        <v>43</v>
      </c>
      <c r="O217" s="92"/>
      <c r="P217" s="231">
        <f>O217*H217</f>
        <v>0</v>
      </c>
      <c r="Q217" s="231">
        <v>0</v>
      </c>
      <c r="R217" s="231">
        <f>Q217*H217</f>
        <v>0</v>
      </c>
      <c r="S217" s="231">
        <v>0</v>
      </c>
      <c r="T217" s="232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3" t="s">
        <v>86</v>
      </c>
      <c r="AT217" s="233" t="s">
        <v>316</v>
      </c>
      <c r="AU217" s="233" t="s">
        <v>173</v>
      </c>
      <c r="AY217" s="18" t="s">
        <v>159</v>
      </c>
      <c r="BE217" s="234">
        <f>IF(N217="základní",J217,0)</f>
        <v>0</v>
      </c>
      <c r="BF217" s="234">
        <f>IF(N217="snížená",J217,0)</f>
        <v>0</v>
      </c>
      <c r="BG217" s="234">
        <f>IF(N217="zákl. přenesená",J217,0)</f>
        <v>0</v>
      </c>
      <c r="BH217" s="234">
        <f>IF(N217="sníž. přenesená",J217,0)</f>
        <v>0</v>
      </c>
      <c r="BI217" s="234">
        <f>IF(N217="nulová",J217,0)</f>
        <v>0</v>
      </c>
      <c r="BJ217" s="18" t="s">
        <v>86</v>
      </c>
      <c r="BK217" s="234">
        <f>ROUND(I217*H217,2)</f>
        <v>0</v>
      </c>
      <c r="BL217" s="18" t="s">
        <v>86</v>
      </c>
      <c r="BM217" s="233" t="s">
        <v>872</v>
      </c>
    </row>
    <row r="218" s="2" customFormat="1" ht="16.5" customHeight="1">
      <c r="A218" s="39"/>
      <c r="B218" s="40"/>
      <c r="C218" s="220" t="s">
        <v>495</v>
      </c>
      <c r="D218" s="220" t="s">
        <v>163</v>
      </c>
      <c r="E218" s="221" t="s">
        <v>873</v>
      </c>
      <c r="F218" s="222" t="s">
        <v>874</v>
      </c>
      <c r="G218" s="223" t="s">
        <v>166</v>
      </c>
      <c r="H218" s="224">
        <v>1</v>
      </c>
      <c r="I218" s="225"/>
      <c r="J218" s="226">
        <f>ROUND(I218*H218,2)</f>
        <v>0</v>
      </c>
      <c r="K218" s="227"/>
      <c r="L218" s="228"/>
      <c r="M218" s="229" t="s">
        <v>1</v>
      </c>
      <c r="N218" s="230" t="s">
        <v>43</v>
      </c>
      <c r="O218" s="92"/>
      <c r="P218" s="231">
        <f>O218*H218</f>
        <v>0</v>
      </c>
      <c r="Q218" s="231">
        <v>0</v>
      </c>
      <c r="R218" s="231">
        <f>Q218*H218</f>
        <v>0</v>
      </c>
      <c r="S218" s="231">
        <v>0</v>
      </c>
      <c r="T218" s="232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3" t="s">
        <v>88</v>
      </c>
      <c r="AT218" s="233" t="s">
        <v>163</v>
      </c>
      <c r="AU218" s="233" t="s">
        <v>173</v>
      </c>
      <c r="AY218" s="18" t="s">
        <v>159</v>
      </c>
      <c r="BE218" s="234">
        <f>IF(N218="základní",J218,0)</f>
        <v>0</v>
      </c>
      <c r="BF218" s="234">
        <f>IF(N218="snížená",J218,0)</f>
        <v>0</v>
      </c>
      <c r="BG218" s="234">
        <f>IF(N218="zákl. přenesená",J218,0)</f>
        <v>0</v>
      </c>
      <c r="BH218" s="234">
        <f>IF(N218="sníž. přenesená",J218,0)</f>
        <v>0</v>
      </c>
      <c r="BI218" s="234">
        <f>IF(N218="nulová",J218,0)</f>
        <v>0</v>
      </c>
      <c r="BJ218" s="18" t="s">
        <v>86</v>
      </c>
      <c r="BK218" s="234">
        <f>ROUND(I218*H218,2)</f>
        <v>0</v>
      </c>
      <c r="BL218" s="18" t="s">
        <v>86</v>
      </c>
      <c r="BM218" s="233" t="s">
        <v>875</v>
      </c>
    </row>
    <row r="219" s="2" customFormat="1" ht="21.75" customHeight="1">
      <c r="A219" s="39"/>
      <c r="B219" s="40"/>
      <c r="C219" s="235" t="s">
        <v>499</v>
      </c>
      <c r="D219" s="235" t="s">
        <v>316</v>
      </c>
      <c r="E219" s="236" t="s">
        <v>876</v>
      </c>
      <c r="F219" s="237" t="s">
        <v>877</v>
      </c>
      <c r="G219" s="238" t="s">
        <v>166</v>
      </c>
      <c r="H219" s="239">
        <v>2</v>
      </c>
      <c r="I219" s="240"/>
      <c r="J219" s="241">
        <f>ROUND(I219*H219,2)</f>
        <v>0</v>
      </c>
      <c r="K219" s="242"/>
      <c r="L219" s="45"/>
      <c r="M219" s="243" t="s">
        <v>1</v>
      </c>
      <c r="N219" s="244" t="s">
        <v>43</v>
      </c>
      <c r="O219" s="92"/>
      <c r="P219" s="231">
        <f>O219*H219</f>
        <v>0</v>
      </c>
      <c r="Q219" s="231">
        <v>0</v>
      </c>
      <c r="R219" s="231">
        <f>Q219*H219</f>
        <v>0</v>
      </c>
      <c r="S219" s="231">
        <v>0</v>
      </c>
      <c r="T219" s="232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3" t="s">
        <v>86</v>
      </c>
      <c r="AT219" s="233" t="s">
        <v>316</v>
      </c>
      <c r="AU219" s="233" t="s">
        <v>173</v>
      </c>
      <c r="AY219" s="18" t="s">
        <v>159</v>
      </c>
      <c r="BE219" s="234">
        <f>IF(N219="základní",J219,0)</f>
        <v>0</v>
      </c>
      <c r="BF219" s="234">
        <f>IF(N219="snížená",J219,0)</f>
        <v>0</v>
      </c>
      <c r="BG219" s="234">
        <f>IF(N219="zákl. přenesená",J219,0)</f>
        <v>0</v>
      </c>
      <c r="BH219" s="234">
        <f>IF(N219="sníž. přenesená",J219,0)</f>
        <v>0</v>
      </c>
      <c r="BI219" s="234">
        <f>IF(N219="nulová",J219,0)</f>
        <v>0</v>
      </c>
      <c r="BJ219" s="18" t="s">
        <v>86</v>
      </c>
      <c r="BK219" s="234">
        <f>ROUND(I219*H219,2)</f>
        <v>0</v>
      </c>
      <c r="BL219" s="18" t="s">
        <v>86</v>
      </c>
      <c r="BM219" s="233" t="s">
        <v>878</v>
      </c>
    </row>
    <row r="220" s="2" customFormat="1" ht="21.75" customHeight="1">
      <c r="A220" s="39"/>
      <c r="B220" s="40"/>
      <c r="C220" s="220" t="s">
        <v>503</v>
      </c>
      <c r="D220" s="220" t="s">
        <v>163</v>
      </c>
      <c r="E220" s="221" t="s">
        <v>879</v>
      </c>
      <c r="F220" s="222" t="s">
        <v>880</v>
      </c>
      <c r="G220" s="223" t="s">
        <v>166</v>
      </c>
      <c r="H220" s="224">
        <v>2</v>
      </c>
      <c r="I220" s="225"/>
      <c r="J220" s="226">
        <f>ROUND(I220*H220,2)</f>
        <v>0</v>
      </c>
      <c r="K220" s="227"/>
      <c r="L220" s="228"/>
      <c r="M220" s="229" t="s">
        <v>1</v>
      </c>
      <c r="N220" s="230" t="s">
        <v>43</v>
      </c>
      <c r="O220" s="92"/>
      <c r="P220" s="231">
        <f>O220*H220</f>
        <v>0</v>
      </c>
      <c r="Q220" s="231">
        <v>0</v>
      </c>
      <c r="R220" s="231">
        <f>Q220*H220</f>
        <v>0</v>
      </c>
      <c r="S220" s="231">
        <v>0</v>
      </c>
      <c r="T220" s="232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3" t="s">
        <v>88</v>
      </c>
      <c r="AT220" s="233" t="s">
        <v>163</v>
      </c>
      <c r="AU220" s="233" t="s">
        <v>173</v>
      </c>
      <c r="AY220" s="18" t="s">
        <v>159</v>
      </c>
      <c r="BE220" s="234">
        <f>IF(N220="základní",J220,0)</f>
        <v>0</v>
      </c>
      <c r="BF220" s="234">
        <f>IF(N220="snížená",J220,0)</f>
        <v>0</v>
      </c>
      <c r="BG220" s="234">
        <f>IF(N220="zákl. přenesená",J220,0)</f>
        <v>0</v>
      </c>
      <c r="BH220" s="234">
        <f>IF(N220="sníž. přenesená",J220,0)</f>
        <v>0</v>
      </c>
      <c r="BI220" s="234">
        <f>IF(N220="nulová",J220,0)</f>
        <v>0</v>
      </c>
      <c r="BJ220" s="18" t="s">
        <v>86</v>
      </c>
      <c r="BK220" s="234">
        <f>ROUND(I220*H220,2)</f>
        <v>0</v>
      </c>
      <c r="BL220" s="18" t="s">
        <v>86</v>
      </c>
      <c r="BM220" s="233" t="s">
        <v>881</v>
      </c>
    </row>
    <row r="221" s="2" customFormat="1" ht="16.5" customHeight="1">
      <c r="A221" s="39"/>
      <c r="B221" s="40"/>
      <c r="C221" s="235" t="s">
        <v>507</v>
      </c>
      <c r="D221" s="235" t="s">
        <v>316</v>
      </c>
      <c r="E221" s="236" t="s">
        <v>882</v>
      </c>
      <c r="F221" s="237" t="s">
        <v>883</v>
      </c>
      <c r="G221" s="238" t="s">
        <v>166</v>
      </c>
      <c r="H221" s="239">
        <v>8</v>
      </c>
      <c r="I221" s="240"/>
      <c r="J221" s="241">
        <f>ROUND(I221*H221,2)</f>
        <v>0</v>
      </c>
      <c r="K221" s="242"/>
      <c r="L221" s="45"/>
      <c r="M221" s="243" t="s">
        <v>1</v>
      </c>
      <c r="N221" s="244" t="s">
        <v>43</v>
      </c>
      <c r="O221" s="92"/>
      <c r="P221" s="231">
        <f>O221*H221</f>
        <v>0</v>
      </c>
      <c r="Q221" s="231">
        <v>0</v>
      </c>
      <c r="R221" s="231">
        <f>Q221*H221</f>
        <v>0</v>
      </c>
      <c r="S221" s="231">
        <v>0</v>
      </c>
      <c r="T221" s="232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3" t="s">
        <v>86</v>
      </c>
      <c r="AT221" s="233" t="s">
        <v>316</v>
      </c>
      <c r="AU221" s="233" t="s">
        <v>173</v>
      </c>
      <c r="AY221" s="18" t="s">
        <v>159</v>
      </c>
      <c r="BE221" s="234">
        <f>IF(N221="základní",J221,0)</f>
        <v>0</v>
      </c>
      <c r="BF221" s="234">
        <f>IF(N221="snížená",J221,0)</f>
        <v>0</v>
      </c>
      <c r="BG221" s="234">
        <f>IF(N221="zákl. přenesená",J221,0)</f>
        <v>0</v>
      </c>
      <c r="BH221" s="234">
        <f>IF(N221="sníž. přenesená",J221,0)</f>
        <v>0</v>
      </c>
      <c r="BI221" s="234">
        <f>IF(N221="nulová",J221,0)</f>
        <v>0</v>
      </c>
      <c r="BJ221" s="18" t="s">
        <v>86</v>
      </c>
      <c r="BK221" s="234">
        <f>ROUND(I221*H221,2)</f>
        <v>0</v>
      </c>
      <c r="BL221" s="18" t="s">
        <v>86</v>
      </c>
      <c r="BM221" s="233" t="s">
        <v>884</v>
      </c>
    </row>
    <row r="222" s="2" customFormat="1" ht="16.5" customHeight="1">
      <c r="A222" s="39"/>
      <c r="B222" s="40"/>
      <c r="C222" s="220" t="s">
        <v>511</v>
      </c>
      <c r="D222" s="220" t="s">
        <v>163</v>
      </c>
      <c r="E222" s="221" t="s">
        <v>885</v>
      </c>
      <c r="F222" s="222" t="s">
        <v>886</v>
      </c>
      <c r="G222" s="223" t="s">
        <v>166</v>
      </c>
      <c r="H222" s="224">
        <v>8</v>
      </c>
      <c r="I222" s="225"/>
      <c r="J222" s="226">
        <f>ROUND(I222*H222,2)</f>
        <v>0</v>
      </c>
      <c r="K222" s="227"/>
      <c r="L222" s="228"/>
      <c r="M222" s="229" t="s">
        <v>1</v>
      </c>
      <c r="N222" s="230" t="s">
        <v>43</v>
      </c>
      <c r="O222" s="92"/>
      <c r="P222" s="231">
        <f>O222*H222</f>
        <v>0</v>
      </c>
      <c r="Q222" s="231">
        <v>0</v>
      </c>
      <c r="R222" s="231">
        <f>Q222*H222</f>
        <v>0</v>
      </c>
      <c r="S222" s="231">
        <v>0</v>
      </c>
      <c r="T222" s="232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3" t="s">
        <v>88</v>
      </c>
      <c r="AT222" s="233" t="s">
        <v>163</v>
      </c>
      <c r="AU222" s="233" t="s">
        <v>173</v>
      </c>
      <c r="AY222" s="18" t="s">
        <v>159</v>
      </c>
      <c r="BE222" s="234">
        <f>IF(N222="základní",J222,0)</f>
        <v>0</v>
      </c>
      <c r="BF222" s="234">
        <f>IF(N222="snížená",J222,0)</f>
        <v>0</v>
      </c>
      <c r="BG222" s="234">
        <f>IF(N222="zákl. přenesená",J222,0)</f>
        <v>0</v>
      </c>
      <c r="BH222" s="234">
        <f>IF(N222="sníž. přenesená",J222,0)</f>
        <v>0</v>
      </c>
      <c r="BI222" s="234">
        <f>IF(N222="nulová",J222,0)</f>
        <v>0</v>
      </c>
      <c r="BJ222" s="18" t="s">
        <v>86</v>
      </c>
      <c r="BK222" s="234">
        <f>ROUND(I222*H222,2)</f>
        <v>0</v>
      </c>
      <c r="BL222" s="18" t="s">
        <v>86</v>
      </c>
      <c r="BM222" s="233" t="s">
        <v>887</v>
      </c>
    </row>
    <row r="223" s="2" customFormat="1" ht="16.5" customHeight="1">
      <c r="A223" s="39"/>
      <c r="B223" s="40"/>
      <c r="C223" s="235" t="s">
        <v>515</v>
      </c>
      <c r="D223" s="235" t="s">
        <v>316</v>
      </c>
      <c r="E223" s="236" t="s">
        <v>888</v>
      </c>
      <c r="F223" s="237" t="s">
        <v>889</v>
      </c>
      <c r="G223" s="238" t="s">
        <v>166</v>
      </c>
      <c r="H223" s="239">
        <v>1</v>
      </c>
      <c r="I223" s="240"/>
      <c r="J223" s="241">
        <f>ROUND(I223*H223,2)</f>
        <v>0</v>
      </c>
      <c r="K223" s="242"/>
      <c r="L223" s="45"/>
      <c r="M223" s="243" t="s">
        <v>1</v>
      </c>
      <c r="N223" s="244" t="s">
        <v>43</v>
      </c>
      <c r="O223" s="92"/>
      <c r="P223" s="231">
        <f>O223*H223</f>
        <v>0</v>
      </c>
      <c r="Q223" s="231">
        <v>0</v>
      </c>
      <c r="R223" s="231">
        <f>Q223*H223</f>
        <v>0</v>
      </c>
      <c r="S223" s="231">
        <v>0</v>
      </c>
      <c r="T223" s="232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3" t="s">
        <v>86</v>
      </c>
      <c r="AT223" s="233" t="s">
        <v>316</v>
      </c>
      <c r="AU223" s="233" t="s">
        <v>173</v>
      </c>
      <c r="AY223" s="18" t="s">
        <v>159</v>
      </c>
      <c r="BE223" s="234">
        <f>IF(N223="základní",J223,0)</f>
        <v>0</v>
      </c>
      <c r="BF223" s="234">
        <f>IF(N223="snížená",J223,0)</f>
        <v>0</v>
      </c>
      <c r="BG223" s="234">
        <f>IF(N223="zákl. přenesená",J223,0)</f>
        <v>0</v>
      </c>
      <c r="BH223" s="234">
        <f>IF(N223="sníž. přenesená",J223,0)</f>
        <v>0</v>
      </c>
      <c r="BI223" s="234">
        <f>IF(N223="nulová",J223,0)</f>
        <v>0</v>
      </c>
      <c r="BJ223" s="18" t="s">
        <v>86</v>
      </c>
      <c r="BK223" s="234">
        <f>ROUND(I223*H223,2)</f>
        <v>0</v>
      </c>
      <c r="BL223" s="18" t="s">
        <v>86</v>
      </c>
      <c r="BM223" s="233" t="s">
        <v>890</v>
      </c>
    </row>
    <row r="224" s="2" customFormat="1" ht="16.5" customHeight="1">
      <c r="A224" s="39"/>
      <c r="B224" s="40"/>
      <c r="C224" s="220" t="s">
        <v>519</v>
      </c>
      <c r="D224" s="220" t="s">
        <v>163</v>
      </c>
      <c r="E224" s="221" t="s">
        <v>891</v>
      </c>
      <c r="F224" s="222" t="s">
        <v>892</v>
      </c>
      <c r="G224" s="223" t="s">
        <v>166</v>
      </c>
      <c r="H224" s="224">
        <v>1</v>
      </c>
      <c r="I224" s="225"/>
      <c r="J224" s="226">
        <f>ROUND(I224*H224,2)</f>
        <v>0</v>
      </c>
      <c r="K224" s="227"/>
      <c r="L224" s="228"/>
      <c r="M224" s="229" t="s">
        <v>1</v>
      </c>
      <c r="N224" s="230" t="s">
        <v>43</v>
      </c>
      <c r="O224" s="92"/>
      <c r="P224" s="231">
        <f>O224*H224</f>
        <v>0</v>
      </c>
      <c r="Q224" s="231">
        <v>0</v>
      </c>
      <c r="R224" s="231">
        <f>Q224*H224</f>
        <v>0</v>
      </c>
      <c r="S224" s="231">
        <v>0</v>
      </c>
      <c r="T224" s="232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3" t="s">
        <v>88</v>
      </c>
      <c r="AT224" s="233" t="s">
        <v>163</v>
      </c>
      <c r="AU224" s="233" t="s">
        <v>173</v>
      </c>
      <c r="AY224" s="18" t="s">
        <v>159</v>
      </c>
      <c r="BE224" s="234">
        <f>IF(N224="základní",J224,0)</f>
        <v>0</v>
      </c>
      <c r="BF224" s="234">
        <f>IF(N224="snížená",J224,0)</f>
        <v>0</v>
      </c>
      <c r="BG224" s="234">
        <f>IF(N224="zákl. přenesená",J224,0)</f>
        <v>0</v>
      </c>
      <c r="BH224" s="234">
        <f>IF(N224="sníž. přenesená",J224,0)</f>
        <v>0</v>
      </c>
      <c r="BI224" s="234">
        <f>IF(N224="nulová",J224,0)</f>
        <v>0</v>
      </c>
      <c r="BJ224" s="18" t="s">
        <v>86</v>
      </c>
      <c r="BK224" s="234">
        <f>ROUND(I224*H224,2)</f>
        <v>0</v>
      </c>
      <c r="BL224" s="18" t="s">
        <v>86</v>
      </c>
      <c r="BM224" s="233" t="s">
        <v>893</v>
      </c>
    </row>
    <row r="225" s="2" customFormat="1" ht="16.5" customHeight="1">
      <c r="A225" s="39"/>
      <c r="B225" s="40"/>
      <c r="C225" s="235" t="s">
        <v>523</v>
      </c>
      <c r="D225" s="235" t="s">
        <v>316</v>
      </c>
      <c r="E225" s="236" t="s">
        <v>894</v>
      </c>
      <c r="F225" s="237" t="s">
        <v>895</v>
      </c>
      <c r="G225" s="238" t="s">
        <v>166</v>
      </c>
      <c r="H225" s="239">
        <v>1</v>
      </c>
      <c r="I225" s="240"/>
      <c r="J225" s="241">
        <f>ROUND(I225*H225,2)</f>
        <v>0</v>
      </c>
      <c r="K225" s="242"/>
      <c r="L225" s="45"/>
      <c r="M225" s="243" t="s">
        <v>1</v>
      </c>
      <c r="N225" s="244" t="s">
        <v>43</v>
      </c>
      <c r="O225" s="92"/>
      <c r="P225" s="231">
        <f>O225*H225</f>
        <v>0</v>
      </c>
      <c r="Q225" s="231">
        <v>0</v>
      </c>
      <c r="R225" s="231">
        <f>Q225*H225</f>
        <v>0</v>
      </c>
      <c r="S225" s="231">
        <v>0</v>
      </c>
      <c r="T225" s="232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3" t="s">
        <v>86</v>
      </c>
      <c r="AT225" s="233" t="s">
        <v>316</v>
      </c>
      <c r="AU225" s="233" t="s">
        <v>173</v>
      </c>
      <c r="AY225" s="18" t="s">
        <v>159</v>
      </c>
      <c r="BE225" s="234">
        <f>IF(N225="základní",J225,0)</f>
        <v>0</v>
      </c>
      <c r="BF225" s="234">
        <f>IF(N225="snížená",J225,0)</f>
        <v>0</v>
      </c>
      <c r="BG225" s="234">
        <f>IF(N225="zákl. přenesená",J225,0)</f>
        <v>0</v>
      </c>
      <c r="BH225" s="234">
        <f>IF(N225="sníž. přenesená",J225,0)</f>
        <v>0</v>
      </c>
      <c r="BI225" s="234">
        <f>IF(N225="nulová",J225,0)</f>
        <v>0</v>
      </c>
      <c r="BJ225" s="18" t="s">
        <v>86</v>
      </c>
      <c r="BK225" s="234">
        <f>ROUND(I225*H225,2)</f>
        <v>0</v>
      </c>
      <c r="BL225" s="18" t="s">
        <v>86</v>
      </c>
      <c r="BM225" s="233" t="s">
        <v>896</v>
      </c>
    </row>
    <row r="226" s="2" customFormat="1" ht="16.5" customHeight="1">
      <c r="A226" s="39"/>
      <c r="B226" s="40"/>
      <c r="C226" s="220" t="s">
        <v>527</v>
      </c>
      <c r="D226" s="220" t="s">
        <v>163</v>
      </c>
      <c r="E226" s="221" t="s">
        <v>897</v>
      </c>
      <c r="F226" s="222" t="s">
        <v>898</v>
      </c>
      <c r="G226" s="223" t="s">
        <v>166</v>
      </c>
      <c r="H226" s="224">
        <v>1</v>
      </c>
      <c r="I226" s="225"/>
      <c r="J226" s="226">
        <f>ROUND(I226*H226,2)</f>
        <v>0</v>
      </c>
      <c r="K226" s="227"/>
      <c r="L226" s="228"/>
      <c r="M226" s="229" t="s">
        <v>1</v>
      </c>
      <c r="N226" s="230" t="s">
        <v>43</v>
      </c>
      <c r="O226" s="92"/>
      <c r="P226" s="231">
        <f>O226*H226</f>
        <v>0</v>
      </c>
      <c r="Q226" s="231">
        <v>0</v>
      </c>
      <c r="R226" s="231">
        <f>Q226*H226</f>
        <v>0</v>
      </c>
      <c r="S226" s="231">
        <v>0</v>
      </c>
      <c r="T226" s="232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3" t="s">
        <v>88</v>
      </c>
      <c r="AT226" s="233" t="s">
        <v>163</v>
      </c>
      <c r="AU226" s="233" t="s">
        <v>173</v>
      </c>
      <c r="AY226" s="18" t="s">
        <v>159</v>
      </c>
      <c r="BE226" s="234">
        <f>IF(N226="základní",J226,0)</f>
        <v>0</v>
      </c>
      <c r="BF226" s="234">
        <f>IF(N226="snížená",J226,0)</f>
        <v>0</v>
      </c>
      <c r="BG226" s="234">
        <f>IF(N226="zákl. přenesená",J226,0)</f>
        <v>0</v>
      </c>
      <c r="BH226" s="234">
        <f>IF(N226="sníž. přenesená",J226,0)</f>
        <v>0</v>
      </c>
      <c r="BI226" s="234">
        <f>IF(N226="nulová",J226,0)</f>
        <v>0</v>
      </c>
      <c r="BJ226" s="18" t="s">
        <v>86</v>
      </c>
      <c r="BK226" s="234">
        <f>ROUND(I226*H226,2)</f>
        <v>0</v>
      </c>
      <c r="BL226" s="18" t="s">
        <v>86</v>
      </c>
      <c r="BM226" s="233" t="s">
        <v>899</v>
      </c>
    </row>
    <row r="227" s="2" customFormat="1" ht="24.15" customHeight="1">
      <c r="A227" s="39"/>
      <c r="B227" s="40"/>
      <c r="C227" s="235" t="s">
        <v>531</v>
      </c>
      <c r="D227" s="235" t="s">
        <v>316</v>
      </c>
      <c r="E227" s="236" t="s">
        <v>900</v>
      </c>
      <c r="F227" s="237" t="s">
        <v>901</v>
      </c>
      <c r="G227" s="238" t="s">
        <v>166</v>
      </c>
      <c r="H227" s="239">
        <v>1</v>
      </c>
      <c r="I227" s="240"/>
      <c r="J227" s="241">
        <f>ROUND(I227*H227,2)</f>
        <v>0</v>
      </c>
      <c r="K227" s="242"/>
      <c r="L227" s="45"/>
      <c r="M227" s="243" t="s">
        <v>1</v>
      </c>
      <c r="N227" s="244" t="s">
        <v>43</v>
      </c>
      <c r="O227" s="92"/>
      <c r="P227" s="231">
        <f>O227*H227</f>
        <v>0</v>
      </c>
      <c r="Q227" s="231">
        <v>0</v>
      </c>
      <c r="R227" s="231">
        <f>Q227*H227</f>
        <v>0</v>
      </c>
      <c r="S227" s="231">
        <v>0</v>
      </c>
      <c r="T227" s="232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3" t="s">
        <v>86</v>
      </c>
      <c r="AT227" s="233" t="s">
        <v>316</v>
      </c>
      <c r="AU227" s="233" t="s">
        <v>173</v>
      </c>
      <c r="AY227" s="18" t="s">
        <v>159</v>
      </c>
      <c r="BE227" s="234">
        <f>IF(N227="základní",J227,0)</f>
        <v>0</v>
      </c>
      <c r="BF227" s="234">
        <f>IF(N227="snížená",J227,0)</f>
        <v>0</v>
      </c>
      <c r="BG227" s="234">
        <f>IF(N227="zákl. přenesená",J227,0)</f>
        <v>0</v>
      </c>
      <c r="BH227" s="234">
        <f>IF(N227="sníž. přenesená",J227,0)</f>
        <v>0</v>
      </c>
      <c r="BI227" s="234">
        <f>IF(N227="nulová",J227,0)</f>
        <v>0</v>
      </c>
      <c r="BJ227" s="18" t="s">
        <v>86</v>
      </c>
      <c r="BK227" s="234">
        <f>ROUND(I227*H227,2)</f>
        <v>0</v>
      </c>
      <c r="BL227" s="18" t="s">
        <v>86</v>
      </c>
      <c r="BM227" s="233" t="s">
        <v>902</v>
      </c>
    </row>
    <row r="228" s="2" customFormat="1" ht="24.15" customHeight="1">
      <c r="A228" s="39"/>
      <c r="B228" s="40"/>
      <c r="C228" s="220" t="s">
        <v>535</v>
      </c>
      <c r="D228" s="220" t="s">
        <v>163</v>
      </c>
      <c r="E228" s="221" t="s">
        <v>903</v>
      </c>
      <c r="F228" s="222" t="s">
        <v>904</v>
      </c>
      <c r="G228" s="223" t="s">
        <v>166</v>
      </c>
      <c r="H228" s="224">
        <v>1</v>
      </c>
      <c r="I228" s="225"/>
      <c r="J228" s="226">
        <f>ROUND(I228*H228,2)</f>
        <v>0</v>
      </c>
      <c r="K228" s="227"/>
      <c r="L228" s="228"/>
      <c r="M228" s="229" t="s">
        <v>1</v>
      </c>
      <c r="N228" s="230" t="s">
        <v>43</v>
      </c>
      <c r="O228" s="92"/>
      <c r="P228" s="231">
        <f>O228*H228</f>
        <v>0</v>
      </c>
      <c r="Q228" s="231">
        <v>0</v>
      </c>
      <c r="R228" s="231">
        <f>Q228*H228</f>
        <v>0</v>
      </c>
      <c r="S228" s="231">
        <v>0</v>
      </c>
      <c r="T228" s="232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3" t="s">
        <v>88</v>
      </c>
      <c r="AT228" s="233" t="s">
        <v>163</v>
      </c>
      <c r="AU228" s="233" t="s">
        <v>173</v>
      </c>
      <c r="AY228" s="18" t="s">
        <v>159</v>
      </c>
      <c r="BE228" s="234">
        <f>IF(N228="základní",J228,0)</f>
        <v>0</v>
      </c>
      <c r="BF228" s="234">
        <f>IF(N228="snížená",J228,0)</f>
        <v>0</v>
      </c>
      <c r="BG228" s="234">
        <f>IF(N228="zákl. přenesená",J228,0)</f>
        <v>0</v>
      </c>
      <c r="BH228" s="234">
        <f>IF(N228="sníž. přenesená",J228,0)</f>
        <v>0</v>
      </c>
      <c r="BI228" s="234">
        <f>IF(N228="nulová",J228,0)</f>
        <v>0</v>
      </c>
      <c r="BJ228" s="18" t="s">
        <v>86</v>
      </c>
      <c r="BK228" s="234">
        <f>ROUND(I228*H228,2)</f>
        <v>0</v>
      </c>
      <c r="BL228" s="18" t="s">
        <v>86</v>
      </c>
      <c r="BM228" s="233" t="s">
        <v>905</v>
      </c>
    </row>
    <row r="229" s="2" customFormat="1" ht="24.15" customHeight="1">
      <c r="A229" s="39"/>
      <c r="B229" s="40"/>
      <c r="C229" s="235" t="s">
        <v>539</v>
      </c>
      <c r="D229" s="235" t="s">
        <v>316</v>
      </c>
      <c r="E229" s="236" t="s">
        <v>906</v>
      </c>
      <c r="F229" s="237" t="s">
        <v>634</v>
      </c>
      <c r="G229" s="238" t="s">
        <v>166</v>
      </c>
      <c r="H229" s="239">
        <v>7</v>
      </c>
      <c r="I229" s="240"/>
      <c r="J229" s="241">
        <f>ROUND(I229*H229,2)</f>
        <v>0</v>
      </c>
      <c r="K229" s="242"/>
      <c r="L229" s="45"/>
      <c r="M229" s="243" t="s">
        <v>1</v>
      </c>
      <c r="N229" s="244" t="s">
        <v>43</v>
      </c>
      <c r="O229" s="92"/>
      <c r="P229" s="231">
        <f>O229*H229</f>
        <v>0</v>
      </c>
      <c r="Q229" s="231">
        <v>0</v>
      </c>
      <c r="R229" s="231">
        <f>Q229*H229</f>
        <v>0</v>
      </c>
      <c r="S229" s="231">
        <v>0</v>
      </c>
      <c r="T229" s="232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3" t="s">
        <v>86</v>
      </c>
      <c r="AT229" s="233" t="s">
        <v>316</v>
      </c>
      <c r="AU229" s="233" t="s">
        <v>173</v>
      </c>
      <c r="AY229" s="18" t="s">
        <v>159</v>
      </c>
      <c r="BE229" s="234">
        <f>IF(N229="základní",J229,0)</f>
        <v>0</v>
      </c>
      <c r="BF229" s="234">
        <f>IF(N229="snížená",J229,0)</f>
        <v>0</v>
      </c>
      <c r="BG229" s="234">
        <f>IF(N229="zákl. přenesená",J229,0)</f>
        <v>0</v>
      </c>
      <c r="BH229" s="234">
        <f>IF(N229="sníž. přenesená",J229,0)</f>
        <v>0</v>
      </c>
      <c r="BI229" s="234">
        <f>IF(N229="nulová",J229,0)</f>
        <v>0</v>
      </c>
      <c r="BJ229" s="18" t="s">
        <v>86</v>
      </c>
      <c r="BK229" s="234">
        <f>ROUND(I229*H229,2)</f>
        <v>0</v>
      </c>
      <c r="BL229" s="18" t="s">
        <v>86</v>
      </c>
      <c r="BM229" s="233" t="s">
        <v>907</v>
      </c>
    </row>
    <row r="230" s="2" customFormat="1" ht="24.15" customHeight="1">
      <c r="A230" s="39"/>
      <c r="B230" s="40"/>
      <c r="C230" s="220" t="s">
        <v>543</v>
      </c>
      <c r="D230" s="220" t="s">
        <v>163</v>
      </c>
      <c r="E230" s="221" t="s">
        <v>908</v>
      </c>
      <c r="F230" s="222" t="s">
        <v>637</v>
      </c>
      <c r="G230" s="223" t="s">
        <v>166</v>
      </c>
      <c r="H230" s="224">
        <v>7</v>
      </c>
      <c r="I230" s="225"/>
      <c r="J230" s="226">
        <f>ROUND(I230*H230,2)</f>
        <v>0</v>
      </c>
      <c r="K230" s="227"/>
      <c r="L230" s="228"/>
      <c r="M230" s="229" t="s">
        <v>1</v>
      </c>
      <c r="N230" s="230" t="s">
        <v>43</v>
      </c>
      <c r="O230" s="92"/>
      <c r="P230" s="231">
        <f>O230*H230</f>
        <v>0</v>
      </c>
      <c r="Q230" s="231">
        <v>0</v>
      </c>
      <c r="R230" s="231">
        <f>Q230*H230</f>
        <v>0</v>
      </c>
      <c r="S230" s="231">
        <v>0</v>
      </c>
      <c r="T230" s="232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3" t="s">
        <v>88</v>
      </c>
      <c r="AT230" s="233" t="s">
        <v>163</v>
      </c>
      <c r="AU230" s="233" t="s">
        <v>173</v>
      </c>
      <c r="AY230" s="18" t="s">
        <v>159</v>
      </c>
      <c r="BE230" s="234">
        <f>IF(N230="základní",J230,0)</f>
        <v>0</v>
      </c>
      <c r="BF230" s="234">
        <f>IF(N230="snížená",J230,0)</f>
        <v>0</v>
      </c>
      <c r="BG230" s="234">
        <f>IF(N230="zákl. přenesená",J230,0)</f>
        <v>0</v>
      </c>
      <c r="BH230" s="234">
        <f>IF(N230="sníž. přenesená",J230,0)</f>
        <v>0</v>
      </c>
      <c r="BI230" s="234">
        <f>IF(N230="nulová",J230,0)</f>
        <v>0</v>
      </c>
      <c r="BJ230" s="18" t="s">
        <v>86</v>
      </c>
      <c r="BK230" s="234">
        <f>ROUND(I230*H230,2)</f>
        <v>0</v>
      </c>
      <c r="BL230" s="18" t="s">
        <v>86</v>
      </c>
      <c r="BM230" s="233" t="s">
        <v>909</v>
      </c>
    </row>
    <row r="231" s="2" customFormat="1" ht="24.15" customHeight="1">
      <c r="A231" s="39"/>
      <c r="B231" s="40"/>
      <c r="C231" s="235" t="s">
        <v>547</v>
      </c>
      <c r="D231" s="235" t="s">
        <v>316</v>
      </c>
      <c r="E231" s="236" t="s">
        <v>910</v>
      </c>
      <c r="F231" s="237" t="s">
        <v>911</v>
      </c>
      <c r="G231" s="238" t="s">
        <v>166</v>
      </c>
      <c r="H231" s="239">
        <v>1</v>
      </c>
      <c r="I231" s="240"/>
      <c r="J231" s="241">
        <f>ROUND(I231*H231,2)</f>
        <v>0</v>
      </c>
      <c r="K231" s="242"/>
      <c r="L231" s="45"/>
      <c r="M231" s="243" t="s">
        <v>1</v>
      </c>
      <c r="N231" s="244" t="s">
        <v>43</v>
      </c>
      <c r="O231" s="92"/>
      <c r="P231" s="231">
        <f>O231*H231</f>
        <v>0</v>
      </c>
      <c r="Q231" s="231">
        <v>0</v>
      </c>
      <c r="R231" s="231">
        <f>Q231*H231</f>
        <v>0</v>
      </c>
      <c r="S231" s="231">
        <v>0</v>
      </c>
      <c r="T231" s="232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3" t="s">
        <v>86</v>
      </c>
      <c r="AT231" s="233" t="s">
        <v>316</v>
      </c>
      <c r="AU231" s="233" t="s">
        <v>173</v>
      </c>
      <c r="AY231" s="18" t="s">
        <v>159</v>
      </c>
      <c r="BE231" s="234">
        <f>IF(N231="základní",J231,0)</f>
        <v>0</v>
      </c>
      <c r="BF231" s="234">
        <f>IF(N231="snížená",J231,0)</f>
        <v>0</v>
      </c>
      <c r="BG231" s="234">
        <f>IF(N231="zákl. přenesená",J231,0)</f>
        <v>0</v>
      </c>
      <c r="BH231" s="234">
        <f>IF(N231="sníž. přenesená",J231,0)</f>
        <v>0</v>
      </c>
      <c r="BI231" s="234">
        <f>IF(N231="nulová",J231,0)</f>
        <v>0</v>
      </c>
      <c r="BJ231" s="18" t="s">
        <v>86</v>
      </c>
      <c r="BK231" s="234">
        <f>ROUND(I231*H231,2)</f>
        <v>0</v>
      </c>
      <c r="BL231" s="18" t="s">
        <v>86</v>
      </c>
      <c r="BM231" s="233" t="s">
        <v>912</v>
      </c>
    </row>
    <row r="232" s="2" customFormat="1" ht="24.15" customHeight="1">
      <c r="A232" s="39"/>
      <c r="B232" s="40"/>
      <c r="C232" s="220" t="s">
        <v>551</v>
      </c>
      <c r="D232" s="220" t="s">
        <v>163</v>
      </c>
      <c r="E232" s="221" t="s">
        <v>913</v>
      </c>
      <c r="F232" s="222" t="s">
        <v>914</v>
      </c>
      <c r="G232" s="223" t="s">
        <v>166</v>
      </c>
      <c r="H232" s="224">
        <v>1</v>
      </c>
      <c r="I232" s="225"/>
      <c r="J232" s="226">
        <f>ROUND(I232*H232,2)</f>
        <v>0</v>
      </c>
      <c r="K232" s="227"/>
      <c r="L232" s="228"/>
      <c r="M232" s="229" t="s">
        <v>1</v>
      </c>
      <c r="N232" s="230" t="s">
        <v>43</v>
      </c>
      <c r="O232" s="92"/>
      <c r="P232" s="231">
        <f>O232*H232</f>
        <v>0</v>
      </c>
      <c r="Q232" s="231">
        <v>0</v>
      </c>
      <c r="R232" s="231">
        <f>Q232*H232</f>
        <v>0</v>
      </c>
      <c r="S232" s="231">
        <v>0</v>
      </c>
      <c r="T232" s="232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3" t="s">
        <v>88</v>
      </c>
      <c r="AT232" s="233" t="s">
        <v>163</v>
      </c>
      <c r="AU232" s="233" t="s">
        <v>173</v>
      </c>
      <c r="AY232" s="18" t="s">
        <v>159</v>
      </c>
      <c r="BE232" s="234">
        <f>IF(N232="základní",J232,0)</f>
        <v>0</v>
      </c>
      <c r="BF232" s="234">
        <f>IF(N232="snížená",J232,0)</f>
        <v>0</v>
      </c>
      <c r="BG232" s="234">
        <f>IF(N232="zákl. přenesená",J232,0)</f>
        <v>0</v>
      </c>
      <c r="BH232" s="234">
        <f>IF(N232="sníž. přenesená",J232,0)</f>
        <v>0</v>
      </c>
      <c r="BI232" s="234">
        <f>IF(N232="nulová",J232,0)</f>
        <v>0</v>
      </c>
      <c r="BJ232" s="18" t="s">
        <v>86</v>
      </c>
      <c r="BK232" s="234">
        <f>ROUND(I232*H232,2)</f>
        <v>0</v>
      </c>
      <c r="BL232" s="18" t="s">
        <v>86</v>
      </c>
      <c r="BM232" s="233" t="s">
        <v>915</v>
      </c>
    </row>
    <row r="233" s="2" customFormat="1" ht="16.5" customHeight="1">
      <c r="A233" s="39"/>
      <c r="B233" s="40"/>
      <c r="C233" s="235" t="s">
        <v>555</v>
      </c>
      <c r="D233" s="235" t="s">
        <v>316</v>
      </c>
      <c r="E233" s="236" t="s">
        <v>916</v>
      </c>
      <c r="F233" s="237" t="s">
        <v>917</v>
      </c>
      <c r="G233" s="238" t="s">
        <v>176</v>
      </c>
      <c r="H233" s="239">
        <v>1</v>
      </c>
      <c r="I233" s="240"/>
      <c r="J233" s="241">
        <f>ROUND(I233*H233,2)</f>
        <v>0</v>
      </c>
      <c r="K233" s="242"/>
      <c r="L233" s="45"/>
      <c r="M233" s="243" t="s">
        <v>1</v>
      </c>
      <c r="N233" s="244" t="s">
        <v>43</v>
      </c>
      <c r="O233" s="92"/>
      <c r="P233" s="231">
        <f>O233*H233</f>
        <v>0</v>
      </c>
      <c r="Q233" s="231">
        <v>0</v>
      </c>
      <c r="R233" s="231">
        <f>Q233*H233</f>
        <v>0</v>
      </c>
      <c r="S233" s="231">
        <v>0</v>
      </c>
      <c r="T233" s="232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3" t="s">
        <v>86</v>
      </c>
      <c r="AT233" s="233" t="s">
        <v>316</v>
      </c>
      <c r="AU233" s="233" t="s">
        <v>173</v>
      </c>
      <c r="AY233" s="18" t="s">
        <v>159</v>
      </c>
      <c r="BE233" s="234">
        <f>IF(N233="základní",J233,0)</f>
        <v>0</v>
      </c>
      <c r="BF233" s="234">
        <f>IF(N233="snížená",J233,0)</f>
        <v>0</v>
      </c>
      <c r="BG233" s="234">
        <f>IF(N233="zákl. přenesená",J233,0)</f>
        <v>0</v>
      </c>
      <c r="BH233" s="234">
        <f>IF(N233="sníž. přenesená",J233,0)</f>
        <v>0</v>
      </c>
      <c r="BI233" s="234">
        <f>IF(N233="nulová",J233,0)</f>
        <v>0</v>
      </c>
      <c r="BJ233" s="18" t="s">
        <v>86</v>
      </c>
      <c r="BK233" s="234">
        <f>ROUND(I233*H233,2)</f>
        <v>0</v>
      </c>
      <c r="BL233" s="18" t="s">
        <v>86</v>
      </c>
      <c r="BM233" s="233" t="s">
        <v>918</v>
      </c>
    </row>
    <row r="234" s="2" customFormat="1" ht="16.5" customHeight="1">
      <c r="A234" s="39"/>
      <c r="B234" s="40"/>
      <c r="C234" s="220" t="s">
        <v>559</v>
      </c>
      <c r="D234" s="220" t="s">
        <v>163</v>
      </c>
      <c r="E234" s="221" t="s">
        <v>919</v>
      </c>
      <c r="F234" s="222" t="s">
        <v>920</v>
      </c>
      <c r="G234" s="223" t="s">
        <v>176</v>
      </c>
      <c r="H234" s="224">
        <v>1</v>
      </c>
      <c r="I234" s="225"/>
      <c r="J234" s="226">
        <f>ROUND(I234*H234,2)</f>
        <v>0</v>
      </c>
      <c r="K234" s="227"/>
      <c r="L234" s="228"/>
      <c r="M234" s="229" t="s">
        <v>1</v>
      </c>
      <c r="N234" s="230" t="s">
        <v>43</v>
      </c>
      <c r="O234" s="92"/>
      <c r="P234" s="231">
        <f>O234*H234</f>
        <v>0</v>
      </c>
      <c r="Q234" s="231">
        <v>0</v>
      </c>
      <c r="R234" s="231">
        <f>Q234*H234</f>
        <v>0</v>
      </c>
      <c r="S234" s="231">
        <v>0</v>
      </c>
      <c r="T234" s="232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3" t="s">
        <v>88</v>
      </c>
      <c r="AT234" s="233" t="s">
        <v>163</v>
      </c>
      <c r="AU234" s="233" t="s">
        <v>173</v>
      </c>
      <c r="AY234" s="18" t="s">
        <v>159</v>
      </c>
      <c r="BE234" s="234">
        <f>IF(N234="základní",J234,0)</f>
        <v>0</v>
      </c>
      <c r="BF234" s="234">
        <f>IF(N234="snížená",J234,0)</f>
        <v>0</v>
      </c>
      <c r="BG234" s="234">
        <f>IF(N234="zákl. přenesená",J234,0)</f>
        <v>0</v>
      </c>
      <c r="BH234" s="234">
        <f>IF(N234="sníž. přenesená",J234,0)</f>
        <v>0</v>
      </c>
      <c r="BI234" s="234">
        <f>IF(N234="nulová",J234,0)</f>
        <v>0</v>
      </c>
      <c r="BJ234" s="18" t="s">
        <v>86</v>
      </c>
      <c r="BK234" s="234">
        <f>ROUND(I234*H234,2)</f>
        <v>0</v>
      </c>
      <c r="BL234" s="18" t="s">
        <v>86</v>
      </c>
      <c r="BM234" s="233" t="s">
        <v>921</v>
      </c>
    </row>
    <row r="235" s="2" customFormat="1" ht="16.5" customHeight="1">
      <c r="A235" s="39"/>
      <c r="B235" s="40"/>
      <c r="C235" s="235" t="s">
        <v>563</v>
      </c>
      <c r="D235" s="235" t="s">
        <v>316</v>
      </c>
      <c r="E235" s="236" t="s">
        <v>922</v>
      </c>
      <c r="F235" s="237" t="s">
        <v>640</v>
      </c>
      <c r="G235" s="238" t="s">
        <v>176</v>
      </c>
      <c r="H235" s="239">
        <v>1</v>
      </c>
      <c r="I235" s="240"/>
      <c r="J235" s="241">
        <f>ROUND(I235*H235,2)</f>
        <v>0</v>
      </c>
      <c r="K235" s="242"/>
      <c r="L235" s="45"/>
      <c r="M235" s="243" t="s">
        <v>1</v>
      </c>
      <c r="N235" s="244" t="s">
        <v>43</v>
      </c>
      <c r="O235" s="92"/>
      <c r="P235" s="231">
        <f>O235*H235</f>
        <v>0</v>
      </c>
      <c r="Q235" s="231">
        <v>0</v>
      </c>
      <c r="R235" s="231">
        <f>Q235*H235</f>
        <v>0</v>
      </c>
      <c r="S235" s="231">
        <v>0</v>
      </c>
      <c r="T235" s="232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3" t="s">
        <v>86</v>
      </c>
      <c r="AT235" s="233" t="s">
        <v>316</v>
      </c>
      <c r="AU235" s="233" t="s">
        <v>173</v>
      </c>
      <c r="AY235" s="18" t="s">
        <v>159</v>
      </c>
      <c r="BE235" s="234">
        <f>IF(N235="základní",J235,0)</f>
        <v>0</v>
      </c>
      <c r="BF235" s="234">
        <f>IF(N235="snížená",J235,0)</f>
        <v>0</v>
      </c>
      <c r="BG235" s="234">
        <f>IF(N235="zákl. přenesená",J235,0)</f>
        <v>0</v>
      </c>
      <c r="BH235" s="234">
        <f>IF(N235="sníž. přenesená",J235,0)</f>
        <v>0</v>
      </c>
      <c r="BI235" s="234">
        <f>IF(N235="nulová",J235,0)</f>
        <v>0</v>
      </c>
      <c r="BJ235" s="18" t="s">
        <v>86</v>
      </c>
      <c r="BK235" s="234">
        <f>ROUND(I235*H235,2)</f>
        <v>0</v>
      </c>
      <c r="BL235" s="18" t="s">
        <v>86</v>
      </c>
      <c r="BM235" s="233" t="s">
        <v>923</v>
      </c>
    </row>
    <row r="236" s="2" customFormat="1" ht="16.5" customHeight="1">
      <c r="A236" s="39"/>
      <c r="B236" s="40"/>
      <c r="C236" s="220" t="s">
        <v>567</v>
      </c>
      <c r="D236" s="220" t="s">
        <v>163</v>
      </c>
      <c r="E236" s="221" t="s">
        <v>924</v>
      </c>
      <c r="F236" s="222" t="s">
        <v>643</v>
      </c>
      <c r="G236" s="223" t="s">
        <v>176</v>
      </c>
      <c r="H236" s="224">
        <v>1</v>
      </c>
      <c r="I236" s="225"/>
      <c r="J236" s="226">
        <f>ROUND(I236*H236,2)</f>
        <v>0</v>
      </c>
      <c r="K236" s="227"/>
      <c r="L236" s="228"/>
      <c r="M236" s="229" t="s">
        <v>1</v>
      </c>
      <c r="N236" s="230" t="s">
        <v>43</v>
      </c>
      <c r="O236" s="92"/>
      <c r="P236" s="231">
        <f>O236*H236</f>
        <v>0</v>
      </c>
      <c r="Q236" s="231">
        <v>0</v>
      </c>
      <c r="R236" s="231">
        <f>Q236*H236</f>
        <v>0</v>
      </c>
      <c r="S236" s="231">
        <v>0</v>
      </c>
      <c r="T236" s="232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3" t="s">
        <v>88</v>
      </c>
      <c r="AT236" s="233" t="s">
        <v>163</v>
      </c>
      <c r="AU236" s="233" t="s">
        <v>173</v>
      </c>
      <c r="AY236" s="18" t="s">
        <v>159</v>
      </c>
      <c r="BE236" s="234">
        <f>IF(N236="základní",J236,0)</f>
        <v>0</v>
      </c>
      <c r="BF236" s="234">
        <f>IF(N236="snížená",J236,0)</f>
        <v>0</v>
      </c>
      <c r="BG236" s="234">
        <f>IF(N236="zákl. přenesená",J236,0)</f>
        <v>0</v>
      </c>
      <c r="BH236" s="234">
        <f>IF(N236="sníž. přenesená",J236,0)</f>
        <v>0</v>
      </c>
      <c r="BI236" s="234">
        <f>IF(N236="nulová",J236,0)</f>
        <v>0</v>
      </c>
      <c r="BJ236" s="18" t="s">
        <v>86</v>
      </c>
      <c r="BK236" s="234">
        <f>ROUND(I236*H236,2)</f>
        <v>0</v>
      </c>
      <c r="BL236" s="18" t="s">
        <v>86</v>
      </c>
      <c r="BM236" s="233" t="s">
        <v>925</v>
      </c>
    </row>
    <row r="237" s="2" customFormat="1" ht="16.5" customHeight="1">
      <c r="A237" s="39"/>
      <c r="B237" s="40"/>
      <c r="C237" s="235" t="s">
        <v>571</v>
      </c>
      <c r="D237" s="235" t="s">
        <v>316</v>
      </c>
      <c r="E237" s="236" t="s">
        <v>926</v>
      </c>
      <c r="F237" s="237" t="s">
        <v>927</v>
      </c>
      <c r="G237" s="238" t="s">
        <v>176</v>
      </c>
      <c r="H237" s="239">
        <v>1</v>
      </c>
      <c r="I237" s="240"/>
      <c r="J237" s="241">
        <f>ROUND(I237*H237,2)</f>
        <v>0</v>
      </c>
      <c r="K237" s="242"/>
      <c r="L237" s="45"/>
      <c r="M237" s="243" t="s">
        <v>1</v>
      </c>
      <c r="N237" s="244" t="s">
        <v>43</v>
      </c>
      <c r="O237" s="92"/>
      <c r="P237" s="231">
        <f>O237*H237</f>
        <v>0</v>
      </c>
      <c r="Q237" s="231">
        <v>0</v>
      </c>
      <c r="R237" s="231">
        <f>Q237*H237</f>
        <v>0</v>
      </c>
      <c r="S237" s="231">
        <v>0</v>
      </c>
      <c r="T237" s="232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3" t="s">
        <v>86</v>
      </c>
      <c r="AT237" s="233" t="s">
        <v>316</v>
      </c>
      <c r="AU237" s="233" t="s">
        <v>173</v>
      </c>
      <c r="AY237" s="18" t="s">
        <v>159</v>
      </c>
      <c r="BE237" s="234">
        <f>IF(N237="základní",J237,0)</f>
        <v>0</v>
      </c>
      <c r="BF237" s="234">
        <f>IF(N237="snížená",J237,0)</f>
        <v>0</v>
      </c>
      <c r="BG237" s="234">
        <f>IF(N237="zákl. přenesená",J237,0)</f>
        <v>0</v>
      </c>
      <c r="BH237" s="234">
        <f>IF(N237="sníž. přenesená",J237,0)</f>
        <v>0</v>
      </c>
      <c r="BI237" s="234">
        <f>IF(N237="nulová",J237,0)</f>
        <v>0</v>
      </c>
      <c r="BJ237" s="18" t="s">
        <v>86</v>
      </c>
      <c r="BK237" s="234">
        <f>ROUND(I237*H237,2)</f>
        <v>0</v>
      </c>
      <c r="BL237" s="18" t="s">
        <v>86</v>
      </c>
      <c r="BM237" s="233" t="s">
        <v>928</v>
      </c>
    </row>
    <row r="238" s="2" customFormat="1" ht="16.5" customHeight="1">
      <c r="A238" s="39"/>
      <c r="B238" s="40"/>
      <c r="C238" s="220" t="s">
        <v>575</v>
      </c>
      <c r="D238" s="220" t="s">
        <v>163</v>
      </c>
      <c r="E238" s="221" t="s">
        <v>929</v>
      </c>
      <c r="F238" s="222" t="s">
        <v>930</v>
      </c>
      <c r="G238" s="223" t="s">
        <v>176</v>
      </c>
      <c r="H238" s="224">
        <v>1</v>
      </c>
      <c r="I238" s="225"/>
      <c r="J238" s="226">
        <f>ROUND(I238*H238,2)</f>
        <v>0</v>
      </c>
      <c r="K238" s="227"/>
      <c r="L238" s="228"/>
      <c r="M238" s="229" t="s">
        <v>1</v>
      </c>
      <c r="N238" s="230" t="s">
        <v>43</v>
      </c>
      <c r="O238" s="92"/>
      <c r="P238" s="231">
        <f>O238*H238</f>
        <v>0</v>
      </c>
      <c r="Q238" s="231">
        <v>0</v>
      </c>
      <c r="R238" s="231">
        <f>Q238*H238</f>
        <v>0</v>
      </c>
      <c r="S238" s="231">
        <v>0</v>
      </c>
      <c r="T238" s="232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3" t="s">
        <v>88</v>
      </c>
      <c r="AT238" s="233" t="s">
        <v>163</v>
      </c>
      <c r="AU238" s="233" t="s">
        <v>173</v>
      </c>
      <c r="AY238" s="18" t="s">
        <v>159</v>
      </c>
      <c r="BE238" s="234">
        <f>IF(N238="základní",J238,0)</f>
        <v>0</v>
      </c>
      <c r="BF238" s="234">
        <f>IF(N238="snížená",J238,0)</f>
        <v>0</v>
      </c>
      <c r="BG238" s="234">
        <f>IF(N238="zákl. přenesená",J238,0)</f>
        <v>0</v>
      </c>
      <c r="BH238" s="234">
        <f>IF(N238="sníž. přenesená",J238,0)</f>
        <v>0</v>
      </c>
      <c r="BI238" s="234">
        <f>IF(N238="nulová",J238,0)</f>
        <v>0</v>
      </c>
      <c r="BJ238" s="18" t="s">
        <v>86</v>
      </c>
      <c r="BK238" s="234">
        <f>ROUND(I238*H238,2)</f>
        <v>0</v>
      </c>
      <c r="BL238" s="18" t="s">
        <v>86</v>
      </c>
      <c r="BM238" s="233" t="s">
        <v>931</v>
      </c>
    </row>
    <row r="239" s="2" customFormat="1" ht="16.5" customHeight="1">
      <c r="A239" s="39"/>
      <c r="B239" s="40"/>
      <c r="C239" s="235" t="s">
        <v>579</v>
      </c>
      <c r="D239" s="235" t="s">
        <v>316</v>
      </c>
      <c r="E239" s="236" t="s">
        <v>932</v>
      </c>
      <c r="F239" s="237" t="s">
        <v>933</v>
      </c>
      <c r="G239" s="238" t="s">
        <v>176</v>
      </c>
      <c r="H239" s="239">
        <v>1</v>
      </c>
      <c r="I239" s="240"/>
      <c r="J239" s="241">
        <f>ROUND(I239*H239,2)</f>
        <v>0</v>
      </c>
      <c r="K239" s="242"/>
      <c r="L239" s="45"/>
      <c r="M239" s="243" t="s">
        <v>1</v>
      </c>
      <c r="N239" s="244" t="s">
        <v>43</v>
      </c>
      <c r="O239" s="92"/>
      <c r="P239" s="231">
        <f>O239*H239</f>
        <v>0</v>
      </c>
      <c r="Q239" s="231">
        <v>0</v>
      </c>
      <c r="R239" s="231">
        <f>Q239*H239</f>
        <v>0</v>
      </c>
      <c r="S239" s="231">
        <v>0</v>
      </c>
      <c r="T239" s="232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3" t="s">
        <v>86</v>
      </c>
      <c r="AT239" s="233" t="s">
        <v>316</v>
      </c>
      <c r="AU239" s="233" t="s">
        <v>173</v>
      </c>
      <c r="AY239" s="18" t="s">
        <v>159</v>
      </c>
      <c r="BE239" s="234">
        <f>IF(N239="základní",J239,0)</f>
        <v>0</v>
      </c>
      <c r="BF239" s="234">
        <f>IF(N239="snížená",J239,0)</f>
        <v>0</v>
      </c>
      <c r="BG239" s="234">
        <f>IF(N239="zákl. přenesená",J239,0)</f>
        <v>0</v>
      </c>
      <c r="BH239" s="234">
        <f>IF(N239="sníž. přenesená",J239,0)</f>
        <v>0</v>
      </c>
      <c r="BI239" s="234">
        <f>IF(N239="nulová",J239,0)</f>
        <v>0</v>
      </c>
      <c r="BJ239" s="18" t="s">
        <v>86</v>
      </c>
      <c r="BK239" s="234">
        <f>ROUND(I239*H239,2)</f>
        <v>0</v>
      </c>
      <c r="BL239" s="18" t="s">
        <v>86</v>
      </c>
      <c r="BM239" s="233" t="s">
        <v>934</v>
      </c>
    </row>
    <row r="240" s="2" customFormat="1" ht="16.5" customHeight="1">
      <c r="A240" s="39"/>
      <c r="B240" s="40"/>
      <c r="C240" s="220" t="s">
        <v>583</v>
      </c>
      <c r="D240" s="220" t="s">
        <v>163</v>
      </c>
      <c r="E240" s="221" t="s">
        <v>935</v>
      </c>
      <c r="F240" s="222" t="s">
        <v>936</v>
      </c>
      <c r="G240" s="223" t="s">
        <v>176</v>
      </c>
      <c r="H240" s="224">
        <v>1</v>
      </c>
      <c r="I240" s="225"/>
      <c r="J240" s="226">
        <f>ROUND(I240*H240,2)</f>
        <v>0</v>
      </c>
      <c r="K240" s="227"/>
      <c r="L240" s="228"/>
      <c r="M240" s="229" t="s">
        <v>1</v>
      </c>
      <c r="N240" s="230" t="s">
        <v>43</v>
      </c>
      <c r="O240" s="92"/>
      <c r="P240" s="231">
        <f>O240*H240</f>
        <v>0</v>
      </c>
      <c r="Q240" s="231">
        <v>0</v>
      </c>
      <c r="R240" s="231">
        <f>Q240*H240</f>
        <v>0</v>
      </c>
      <c r="S240" s="231">
        <v>0</v>
      </c>
      <c r="T240" s="232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3" t="s">
        <v>88</v>
      </c>
      <c r="AT240" s="233" t="s">
        <v>163</v>
      </c>
      <c r="AU240" s="233" t="s">
        <v>173</v>
      </c>
      <c r="AY240" s="18" t="s">
        <v>159</v>
      </c>
      <c r="BE240" s="234">
        <f>IF(N240="základní",J240,0)</f>
        <v>0</v>
      </c>
      <c r="BF240" s="234">
        <f>IF(N240="snížená",J240,0)</f>
        <v>0</v>
      </c>
      <c r="BG240" s="234">
        <f>IF(N240="zákl. přenesená",J240,0)</f>
        <v>0</v>
      </c>
      <c r="BH240" s="234">
        <f>IF(N240="sníž. přenesená",J240,0)</f>
        <v>0</v>
      </c>
      <c r="BI240" s="234">
        <f>IF(N240="nulová",J240,0)</f>
        <v>0</v>
      </c>
      <c r="BJ240" s="18" t="s">
        <v>86</v>
      </c>
      <c r="BK240" s="234">
        <f>ROUND(I240*H240,2)</f>
        <v>0</v>
      </c>
      <c r="BL240" s="18" t="s">
        <v>86</v>
      </c>
      <c r="BM240" s="233" t="s">
        <v>937</v>
      </c>
    </row>
    <row r="241" s="2" customFormat="1" ht="16.5" customHeight="1">
      <c r="A241" s="39"/>
      <c r="B241" s="40"/>
      <c r="C241" s="235" t="s">
        <v>587</v>
      </c>
      <c r="D241" s="235" t="s">
        <v>316</v>
      </c>
      <c r="E241" s="236" t="s">
        <v>938</v>
      </c>
      <c r="F241" s="237" t="s">
        <v>939</v>
      </c>
      <c r="G241" s="238" t="s">
        <v>176</v>
      </c>
      <c r="H241" s="239">
        <v>1</v>
      </c>
      <c r="I241" s="240"/>
      <c r="J241" s="241">
        <f>ROUND(I241*H241,2)</f>
        <v>0</v>
      </c>
      <c r="K241" s="242"/>
      <c r="L241" s="45"/>
      <c r="M241" s="243" t="s">
        <v>1</v>
      </c>
      <c r="N241" s="244" t="s">
        <v>43</v>
      </c>
      <c r="O241" s="92"/>
      <c r="P241" s="231">
        <f>O241*H241</f>
        <v>0</v>
      </c>
      <c r="Q241" s="231">
        <v>0</v>
      </c>
      <c r="R241" s="231">
        <f>Q241*H241</f>
        <v>0</v>
      </c>
      <c r="S241" s="231">
        <v>0</v>
      </c>
      <c r="T241" s="232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3" t="s">
        <v>86</v>
      </c>
      <c r="AT241" s="233" t="s">
        <v>316</v>
      </c>
      <c r="AU241" s="233" t="s">
        <v>173</v>
      </c>
      <c r="AY241" s="18" t="s">
        <v>159</v>
      </c>
      <c r="BE241" s="234">
        <f>IF(N241="základní",J241,0)</f>
        <v>0</v>
      </c>
      <c r="BF241" s="234">
        <f>IF(N241="snížená",J241,0)</f>
        <v>0</v>
      </c>
      <c r="BG241" s="234">
        <f>IF(N241="zákl. přenesená",J241,0)</f>
        <v>0</v>
      </c>
      <c r="BH241" s="234">
        <f>IF(N241="sníž. přenesená",J241,0)</f>
        <v>0</v>
      </c>
      <c r="BI241" s="234">
        <f>IF(N241="nulová",J241,0)</f>
        <v>0</v>
      </c>
      <c r="BJ241" s="18" t="s">
        <v>86</v>
      </c>
      <c r="BK241" s="234">
        <f>ROUND(I241*H241,2)</f>
        <v>0</v>
      </c>
      <c r="BL241" s="18" t="s">
        <v>86</v>
      </c>
      <c r="BM241" s="233" t="s">
        <v>940</v>
      </c>
    </row>
    <row r="242" s="2" customFormat="1" ht="16.5" customHeight="1">
      <c r="A242" s="39"/>
      <c r="B242" s="40"/>
      <c r="C242" s="220" t="s">
        <v>591</v>
      </c>
      <c r="D242" s="220" t="s">
        <v>163</v>
      </c>
      <c r="E242" s="221" t="s">
        <v>941</v>
      </c>
      <c r="F242" s="222" t="s">
        <v>942</v>
      </c>
      <c r="G242" s="223" t="s">
        <v>176</v>
      </c>
      <c r="H242" s="224">
        <v>1</v>
      </c>
      <c r="I242" s="225"/>
      <c r="J242" s="226">
        <f>ROUND(I242*H242,2)</f>
        <v>0</v>
      </c>
      <c r="K242" s="227"/>
      <c r="L242" s="228"/>
      <c r="M242" s="229" t="s">
        <v>1</v>
      </c>
      <c r="N242" s="230" t="s">
        <v>43</v>
      </c>
      <c r="O242" s="92"/>
      <c r="P242" s="231">
        <f>O242*H242</f>
        <v>0</v>
      </c>
      <c r="Q242" s="231">
        <v>0</v>
      </c>
      <c r="R242" s="231">
        <f>Q242*H242</f>
        <v>0</v>
      </c>
      <c r="S242" s="231">
        <v>0</v>
      </c>
      <c r="T242" s="232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3" t="s">
        <v>88</v>
      </c>
      <c r="AT242" s="233" t="s">
        <v>163</v>
      </c>
      <c r="AU242" s="233" t="s">
        <v>173</v>
      </c>
      <c r="AY242" s="18" t="s">
        <v>159</v>
      </c>
      <c r="BE242" s="234">
        <f>IF(N242="základní",J242,0)</f>
        <v>0</v>
      </c>
      <c r="BF242" s="234">
        <f>IF(N242="snížená",J242,0)</f>
        <v>0</v>
      </c>
      <c r="BG242" s="234">
        <f>IF(N242="zákl. přenesená",J242,0)</f>
        <v>0</v>
      </c>
      <c r="BH242" s="234">
        <f>IF(N242="sníž. přenesená",J242,0)</f>
        <v>0</v>
      </c>
      <c r="BI242" s="234">
        <f>IF(N242="nulová",J242,0)</f>
        <v>0</v>
      </c>
      <c r="BJ242" s="18" t="s">
        <v>86</v>
      </c>
      <c r="BK242" s="234">
        <f>ROUND(I242*H242,2)</f>
        <v>0</v>
      </c>
      <c r="BL242" s="18" t="s">
        <v>86</v>
      </c>
      <c r="BM242" s="233" t="s">
        <v>943</v>
      </c>
    </row>
    <row r="243" s="2" customFormat="1" ht="16.5" customHeight="1">
      <c r="A243" s="39"/>
      <c r="B243" s="40"/>
      <c r="C243" s="235" t="s">
        <v>595</v>
      </c>
      <c r="D243" s="235" t="s">
        <v>316</v>
      </c>
      <c r="E243" s="236" t="s">
        <v>944</v>
      </c>
      <c r="F243" s="237" t="s">
        <v>945</v>
      </c>
      <c r="G243" s="238" t="s">
        <v>176</v>
      </c>
      <c r="H243" s="239">
        <v>1</v>
      </c>
      <c r="I243" s="240"/>
      <c r="J243" s="241">
        <f>ROUND(I243*H243,2)</f>
        <v>0</v>
      </c>
      <c r="K243" s="242"/>
      <c r="L243" s="45"/>
      <c r="M243" s="243" t="s">
        <v>1</v>
      </c>
      <c r="N243" s="244" t="s">
        <v>43</v>
      </c>
      <c r="O243" s="92"/>
      <c r="P243" s="231">
        <f>O243*H243</f>
        <v>0</v>
      </c>
      <c r="Q243" s="231">
        <v>0</v>
      </c>
      <c r="R243" s="231">
        <f>Q243*H243</f>
        <v>0</v>
      </c>
      <c r="S243" s="231">
        <v>0</v>
      </c>
      <c r="T243" s="232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3" t="s">
        <v>86</v>
      </c>
      <c r="AT243" s="233" t="s">
        <v>316</v>
      </c>
      <c r="AU243" s="233" t="s">
        <v>173</v>
      </c>
      <c r="AY243" s="18" t="s">
        <v>159</v>
      </c>
      <c r="BE243" s="234">
        <f>IF(N243="základní",J243,0)</f>
        <v>0</v>
      </c>
      <c r="BF243" s="234">
        <f>IF(N243="snížená",J243,0)</f>
        <v>0</v>
      </c>
      <c r="BG243" s="234">
        <f>IF(N243="zákl. přenesená",J243,0)</f>
        <v>0</v>
      </c>
      <c r="BH243" s="234">
        <f>IF(N243="sníž. přenesená",J243,0)</f>
        <v>0</v>
      </c>
      <c r="BI243" s="234">
        <f>IF(N243="nulová",J243,0)</f>
        <v>0</v>
      </c>
      <c r="BJ243" s="18" t="s">
        <v>86</v>
      </c>
      <c r="BK243" s="234">
        <f>ROUND(I243*H243,2)</f>
        <v>0</v>
      </c>
      <c r="BL243" s="18" t="s">
        <v>86</v>
      </c>
      <c r="BM243" s="233" t="s">
        <v>946</v>
      </c>
    </row>
    <row r="244" s="2" customFormat="1" ht="16.5" customHeight="1">
      <c r="A244" s="39"/>
      <c r="B244" s="40"/>
      <c r="C244" s="220" t="s">
        <v>599</v>
      </c>
      <c r="D244" s="220" t="s">
        <v>163</v>
      </c>
      <c r="E244" s="221" t="s">
        <v>947</v>
      </c>
      <c r="F244" s="222" t="s">
        <v>948</v>
      </c>
      <c r="G244" s="223" t="s">
        <v>176</v>
      </c>
      <c r="H244" s="224">
        <v>1</v>
      </c>
      <c r="I244" s="225"/>
      <c r="J244" s="226">
        <f>ROUND(I244*H244,2)</f>
        <v>0</v>
      </c>
      <c r="K244" s="227"/>
      <c r="L244" s="228"/>
      <c r="M244" s="229" t="s">
        <v>1</v>
      </c>
      <c r="N244" s="230" t="s">
        <v>43</v>
      </c>
      <c r="O244" s="92"/>
      <c r="P244" s="231">
        <f>O244*H244</f>
        <v>0</v>
      </c>
      <c r="Q244" s="231">
        <v>0</v>
      </c>
      <c r="R244" s="231">
        <f>Q244*H244</f>
        <v>0</v>
      </c>
      <c r="S244" s="231">
        <v>0</v>
      </c>
      <c r="T244" s="232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3" t="s">
        <v>88</v>
      </c>
      <c r="AT244" s="233" t="s">
        <v>163</v>
      </c>
      <c r="AU244" s="233" t="s">
        <v>173</v>
      </c>
      <c r="AY244" s="18" t="s">
        <v>159</v>
      </c>
      <c r="BE244" s="234">
        <f>IF(N244="základní",J244,0)</f>
        <v>0</v>
      </c>
      <c r="BF244" s="234">
        <f>IF(N244="snížená",J244,0)</f>
        <v>0</v>
      </c>
      <c r="BG244" s="234">
        <f>IF(N244="zákl. přenesená",J244,0)</f>
        <v>0</v>
      </c>
      <c r="BH244" s="234">
        <f>IF(N244="sníž. přenesená",J244,0)</f>
        <v>0</v>
      </c>
      <c r="BI244" s="234">
        <f>IF(N244="nulová",J244,0)</f>
        <v>0</v>
      </c>
      <c r="BJ244" s="18" t="s">
        <v>86</v>
      </c>
      <c r="BK244" s="234">
        <f>ROUND(I244*H244,2)</f>
        <v>0</v>
      </c>
      <c r="BL244" s="18" t="s">
        <v>86</v>
      </c>
      <c r="BM244" s="233" t="s">
        <v>949</v>
      </c>
    </row>
    <row r="245" s="2" customFormat="1" ht="16.5" customHeight="1">
      <c r="A245" s="39"/>
      <c r="B245" s="40"/>
      <c r="C245" s="235" t="s">
        <v>603</v>
      </c>
      <c r="D245" s="235" t="s">
        <v>316</v>
      </c>
      <c r="E245" s="236" t="s">
        <v>950</v>
      </c>
      <c r="F245" s="237" t="s">
        <v>951</v>
      </c>
      <c r="G245" s="238" t="s">
        <v>176</v>
      </c>
      <c r="H245" s="239">
        <v>1</v>
      </c>
      <c r="I245" s="240"/>
      <c r="J245" s="241">
        <f>ROUND(I245*H245,2)</f>
        <v>0</v>
      </c>
      <c r="K245" s="242"/>
      <c r="L245" s="45"/>
      <c r="M245" s="243" t="s">
        <v>1</v>
      </c>
      <c r="N245" s="244" t="s">
        <v>43</v>
      </c>
      <c r="O245" s="92"/>
      <c r="P245" s="231">
        <f>O245*H245</f>
        <v>0</v>
      </c>
      <c r="Q245" s="231">
        <v>0</v>
      </c>
      <c r="R245" s="231">
        <f>Q245*H245</f>
        <v>0</v>
      </c>
      <c r="S245" s="231">
        <v>0</v>
      </c>
      <c r="T245" s="232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3" t="s">
        <v>86</v>
      </c>
      <c r="AT245" s="233" t="s">
        <v>316</v>
      </c>
      <c r="AU245" s="233" t="s">
        <v>173</v>
      </c>
      <c r="AY245" s="18" t="s">
        <v>159</v>
      </c>
      <c r="BE245" s="234">
        <f>IF(N245="základní",J245,0)</f>
        <v>0</v>
      </c>
      <c r="BF245" s="234">
        <f>IF(N245="snížená",J245,0)</f>
        <v>0</v>
      </c>
      <c r="BG245" s="234">
        <f>IF(N245="zákl. přenesená",J245,0)</f>
        <v>0</v>
      </c>
      <c r="BH245" s="234">
        <f>IF(N245="sníž. přenesená",J245,0)</f>
        <v>0</v>
      </c>
      <c r="BI245" s="234">
        <f>IF(N245="nulová",J245,0)</f>
        <v>0</v>
      </c>
      <c r="BJ245" s="18" t="s">
        <v>86</v>
      </c>
      <c r="BK245" s="234">
        <f>ROUND(I245*H245,2)</f>
        <v>0</v>
      </c>
      <c r="BL245" s="18" t="s">
        <v>86</v>
      </c>
      <c r="BM245" s="233" t="s">
        <v>952</v>
      </c>
    </row>
    <row r="246" s="2" customFormat="1" ht="16.5" customHeight="1">
      <c r="A246" s="39"/>
      <c r="B246" s="40"/>
      <c r="C246" s="220" t="s">
        <v>607</v>
      </c>
      <c r="D246" s="220" t="s">
        <v>163</v>
      </c>
      <c r="E246" s="221" t="s">
        <v>953</v>
      </c>
      <c r="F246" s="222" t="s">
        <v>954</v>
      </c>
      <c r="G246" s="223" t="s">
        <v>176</v>
      </c>
      <c r="H246" s="224">
        <v>1</v>
      </c>
      <c r="I246" s="225"/>
      <c r="J246" s="226">
        <f>ROUND(I246*H246,2)</f>
        <v>0</v>
      </c>
      <c r="K246" s="227"/>
      <c r="L246" s="228"/>
      <c r="M246" s="229" t="s">
        <v>1</v>
      </c>
      <c r="N246" s="230" t="s">
        <v>43</v>
      </c>
      <c r="O246" s="92"/>
      <c r="P246" s="231">
        <f>O246*H246</f>
        <v>0</v>
      </c>
      <c r="Q246" s="231">
        <v>0</v>
      </c>
      <c r="R246" s="231">
        <f>Q246*H246</f>
        <v>0</v>
      </c>
      <c r="S246" s="231">
        <v>0</v>
      </c>
      <c r="T246" s="232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3" t="s">
        <v>88</v>
      </c>
      <c r="AT246" s="233" t="s">
        <v>163</v>
      </c>
      <c r="AU246" s="233" t="s">
        <v>173</v>
      </c>
      <c r="AY246" s="18" t="s">
        <v>159</v>
      </c>
      <c r="BE246" s="234">
        <f>IF(N246="základní",J246,0)</f>
        <v>0</v>
      </c>
      <c r="BF246" s="234">
        <f>IF(N246="snížená",J246,0)</f>
        <v>0</v>
      </c>
      <c r="BG246" s="234">
        <f>IF(N246="zákl. přenesená",J246,0)</f>
        <v>0</v>
      </c>
      <c r="BH246" s="234">
        <f>IF(N246="sníž. přenesená",J246,0)</f>
        <v>0</v>
      </c>
      <c r="BI246" s="234">
        <f>IF(N246="nulová",J246,0)</f>
        <v>0</v>
      </c>
      <c r="BJ246" s="18" t="s">
        <v>86</v>
      </c>
      <c r="BK246" s="234">
        <f>ROUND(I246*H246,2)</f>
        <v>0</v>
      </c>
      <c r="BL246" s="18" t="s">
        <v>86</v>
      </c>
      <c r="BM246" s="233" t="s">
        <v>955</v>
      </c>
    </row>
    <row r="247" s="2" customFormat="1" ht="16.5" customHeight="1">
      <c r="A247" s="39"/>
      <c r="B247" s="40"/>
      <c r="C247" s="235" t="s">
        <v>956</v>
      </c>
      <c r="D247" s="235" t="s">
        <v>316</v>
      </c>
      <c r="E247" s="236" t="s">
        <v>957</v>
      </c>
      <c r="F247" s="237" t="s">
        <v>958</v>
      </c>
      <c r="G247" s="238" t="s">
        <v>176</v>
      </c>
      <c r="H247" s="239">
        <v>1</v>
      </c>
      <c r="I247" s="240"/>
      <c r="J247" s="241">
        <f>ROUND(I247*H247,2)</f>
        <v>0</v>
      </c>
      <c r="K247" s="242"/>
      <c r="L247" s="45"/>
      <c r="M247" s="243" t="s">
        <v>1</v>
      </c>
      <c r="N247" s="244" t="s">
        <v>43</v>
      </c>
      <c r="O247" s="92"/>
      <c r="P247" s="231">
        <f>O247*H247</f>
        <v>0</v>
      </c>
      <c r="Q247" s="231">
        <v>0</v>
      </c>
      <c r="R247" s="231">
        <f>Q247*H247</f>
        <v>0</v>
      </c>
      <c r="S247" s="231">
        <v>0</v>
      </c>
      <c r="T247" s="232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3" t="s">
        <v>86</v>
      </c>
      <c r="AT247" s="233" t="s">
        <v>316</v>
      </c>
      <c r="AU247" s="233" t="s">
        <v>173</v>
      </c>
      <c r="AY247" s="18" t="s">
        <v>159</v>
      </c>
      <c r="BE247" s="234">
        <f>IF(N247="základní",J247,0)</f>
        <v>0</v>
      </c>
      <c r="BF247" s="234">
        <f>IF(N247="snížená",J247,0)</f>
        <v>0</v>
      </c>
      <c r="BG247" s="234">
        <f>IF(N247="zákl. přenesená",J247,0)</f>
        <v>0</v>
      </c>
      <c r="BH247" s="234">
        <f>IF(N247="sníž. přenesená",J247,0)</f>
        <v>0</v>
      </c>
      <c r="BI247" s="234">
        <f>IF(N247="nulová",J247,0)</f>
        <v>0</v>
      </c>
      <c r="BJ247" s="18" t="s">
        <v>86</v>
      </c>
      <c r="BK247" s="234">
        <f>ROUND(I247*H247,2)</f>
        <v>0</v>
      </c>
      <c r="BL247" s="18" t="s">
        <v>86</v>
      </c>
      <c r="BM247" s="233" t="s">
        <v>959</v>
      </c>
    </row>
    <row r="248" s="2" customFormat="1" ht="16.5" customHeight="1">
      <c r="A248" s="39"/>
      <c r="B248" s="40"/>
      <c r="C248" s="220" t="s">
        <v>960</v>
      </c>
      <c r="D248" s="220" t="s">
        <v>163</v>
      </c>
      <c r="E248" s="221" t="s">
        <v>961</v>
      </c>
      <c r="F248" s="222" t="s">
        <v>962</v>
      </c>
      <c r="G248" s="223" t="s">
        <v>176</v>
      </c>
      <c r="H248" s="224">
        <v>1</v>
      </c>
      <c r="I248" s="225"/>
      <c r="J248" s="226">
        <f>ROUND(I248*H248,2)</f>
        <v>0</v>
      </c>
      <c r="K248" s="227"/>
      <c r="L248" s="228"/>
      <c r="M248" s="229" t="s">
        <v>1</v>
      </c>
      <c r="N248" s="230" t="s">
        <v>43</v>
      </c>
      <c r="O248" s="92"/>
      <c r="P248" s="231">
        <f>O248*H248</f>
        <v>0</v>
      </c>
      <c r="Q248" s="231">
        <v>0</v>
      </c>
      <c r="R248" s="231">
        <f>Q248*H248</f>
        <v>0</v>
      </c>
      <c r="S248" s="231">
        <v>0</v>
      </c>
      <c r="T248" s="232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3" t="s">
        <v>88</v>
      </c>
      <c r="AT248" s="233" t="s">
        <v>163</v>
      </c>
      <c r="AU248" s="233" t="s">
        <v>173</v>
      </c>
      <c r="AY248" s="18" t="s">
        <v>159</v>
      </c>
      <c r="BE248" s="234">
        <f>IF(N248="základní",J248,0)</f>
        <v>0</v>
      </c>
      <c r="BF248" s="234">
        <f>IF(N248="snížená",J248,0)</f>
        <v>0</v>
      </c>
      <c r="BG248" s="234">
        <f>IF(N248="zákl. přenesená",J248,0)</f>
        <v>0</v>
      </c>
      <c r="BH248" s="234">
        <f>IF(N248="sníž. přenesená",J248,0)</f>
        <v>0</v>
      </c>
      <c r="BI248" s="234">
        <f>IF(N248="nulová",J248,0)</f>
        <v>0</v>
      </c>
      <c r="BJ248" s="18" t="s">
        <v>86</v>
      </c>
      <c r="BK248" s="234">
        <f>ROUND(I248*H248,2)</f>
        <v>0</v>
      </c>
      <c r="BL248" s="18" t="s">
        <v>86</v>
      </c>
      <c r="BM248" s="233" t="s">
        <v>963</v>
      </c>
    </row>
    <row r="249" s="2" customFormat="1" ht="16.5" customHeight="1">
      <c r="A249" s="39"/>
      <c r="B249" s="40"/>
      <c r="C249" s="235" t="s">
        <v>964</v>
      </c>
      <c r="D249" s="235" t="s">
        <v>316</v>
      </c>
      <c r="E249" s="236" t="s">
        <v>965</v>
      </c>
      <c r="F249" s="237" t="s">
        <v>966</v>
      </c>
      <c r="G249" s="238" t="s">
        <v>176</v>
      </c>
      <c r="H249" s="239">
        <v>1</v>
      </c>
      <c r="I249" s="240"/>
      <c r="J249" s="241">
        <f>ROUND(I249*H249,2)</f>
        <v>0</v>
      </c>
      <c r="K249" s="242"/>
      <c r="L249" s="45"/>
      <c r="M249" s="243" t="s">
        <v>1</v>
      </c>
      <c r="N249" s="244" t="s">
        <v>43</v>
      </c>
      <c r="O249" s="92"/>
      <c r="P249" s="231">
        <f>O249*H249</f>
        <v>0</v>
      </c>
      <c r="Q249" s="231">
        <v>0</v>
      </c>
      <c r="R249" s="231">
        <f>Q249*H249</f>
        <v>0</v>
      </c>
      <c r="S249" s="231">
        <v>0</v>
      </c>
      <c r="T249" s="232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3" t="s">
        <v>86</v>
      </c>
      <c r="AT249" s="233" t="s">
        <v>316</v>
      </c>
      <c r="AU249" s="233" t="s">
        <v>173</v>
      </c>
      <c r="AY249" s="18" t="s">
        <v>159</v>
      </c>
      <c r="BE249" s="234">
        <f>IF(N249="základní",J249,0)</f>
        <v>0</v>
      </c>
      <c r="BF249" s="234">
        <f>IF(N249="snížená",J249,0)</f>
        <v>0</v>
      </c>
      <c r="BG249" s="234">
        <f>IF(N249="zákl. přenesená",J249,0)</f>
        <v>0</v>
      </c>
      <c r="BH249" s="234">
        <f>IF(N249="sníž. přenesená",J249,0)</f>
        <v>0</v>
      </c>
      <c r="BI249" s="234">
        <f>IF(N249="nulová",J249,0)</f>
        <v>0</v>
      </c>
      <c r="BJ249" s="18" t="s">
        <v>86</v>
      </c>
      <c r="BK249" s="234">
        <f>ROUND(I249*H249,2)</f>
        <v>0</v>
      </c>
      <c r="BL249" s="18" t="s">
        <v>86</v>
      </c>
      <c r="BM249" s="233" t="s">
        <v>967</v>
      </c>
    </row>
    <row r="250" s="2" customFormat="1" ht="16.5" customHeight="1">
      <c r="A250" s="39"/>
      <c r="B250" s="40"/>
      <c r="C250" s="220" t="s">
        <v>968</v>
      </c>
      <c r="D250" s="220" t="s">
        <v>163</v>
      </c>
      <c r="E250" s="221" t="s">
        <v>969</v>
      </c>
      <c r="F250" s="222" t="s">
        <v>970</v>
      </c>
      <c r="G250" s="223" t="s">
        <v>176</v>
      </c>
      <c r="H250" s="224">
        <v>1</v>
      </c>
      <c r="I250" s="225"/>
      <c r="J250" s="226">
        <f>ROUND(I250*H250,2)</f>
        <v>0</v>
      </c>
      <c r="K250" s="227"/>
      <c r="L250" s="228"/>
      <c r="M250" s="229" t="s">
        <v>1</v>
      </c>
      <c r="N250" s="230" t="s">
        <v>43</v>
      </c>
      <c r="O250" s="92"/>
      <c r="P250" s="231">
        <f>O250*H250</f>
        <v>0</v>
      </c>
      <c r="Q250" s="231">
        <v>0</v>
      </c>
      <c r="R250" s="231">
        <f>Q250*H250</f>
        <v>0</v>
      </c>
      <c r="S250" s="231">
        <v>0</v>
      </c>
      <c r="T250" s="232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3" t="s">
        <v>88</v>
      </c>
      <c r="AT250" s="233" t="s">
        <v>163</v>
      </c>
      <c r="AU250" s="233" t="s">
        <v>173</v>
      </c>
      <c r="AY250" s="18" t="s">
        <v>159</v>
      </c>
      <c r="BE250" s="234">
        <f>IF(N250="základní",J250,0)</f>
        <v>0</v>
      </c>
      <c r="BF250" s="234">
        <f>IF(N250="snížená",J250,0)</f>
        <v>0</v>
      </c>
      <c r="BG250" s="234">
        <f>IF(N250="zákl. přenesená",J250,0)</f>
        <v>0</v>
      </c>
      <c r="BH250" s="234">
        <f>IF(N250="sníž. přenesená",J250,0)</f>
        <v>0</v>
      </c>
      <c r="BI250" s="234">
        <f>IF(N250="nulová",J250,0)</f>
        <v>0</v>
      </c>
      <c r="BJ250" s="18" t="s">
        <v>86</v>
      </c>
      <c r="BK250" s="234">
        <f>ROUND(I250*H250,2)</f>
        <v>0</v>
      </c>
      <c r="BL250" s="18" t="s">
        <v>86</v>
      </c>
      <c r="BM250" s="233" t="s">
        <v>971</v>
      </c>
    </row>
    <row r="251" s="2" customFormat="1" ht="16.5" customHeight="1">
      <c r="A251" s="39"/>
      <c r="B251" s="40"/>
      <c r="C251" s="235" t="s">
        <v>972</v>
      </c>
      <c r="D251" s="235" t="s">
        <v>316</v>
      </c>
      <c r="E251" s="236" t="s">
        <v>973</v>
      </c>
      <c r="F251" s="237" t="s">
        <v>974</v>
      </c>
      <c r="G251" s="238" t="s">
        <v>176</v>
      </c>
      <c r="H251" s="239">
        <v>1</v>
      </c>
      <c r="I251" s="240"/>
      <c r="J251" s="241">
        <f>ROUND(I251*H251,2)</f>
        <v>0</v>
      </c>
      <c r="K251" s="242"/>
      <c r="L251" s="45"/>
      <c r="M251" s="243" t="s">
        <v>1</v>
      </c>
      <c r="N251" s="244" t="s">
        <v>43</v>
      </c>
      <c r="O251" s="92"/>
      <c r="P251" s="231">
        <f>O251*H251</f>
        <v>0</v>
      </c>
      <c r="Q251" s="231">
        <v>0</v>
      </c>
      <c r="R251" s="231">
        <f>Q251*H251</f>
        <v>0</v>
      </c>
      <c r="S251" s="231">
        <v>0</v>
      </c>
      <c r="T251" s="232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3" t="s">
        <v>86</v>
      </c>
      <c r="AT251" s="233" t="s">
        <v>316</v>
      </c>
      <c r="AU251" s="233" t="s">
        <v>173</v>
      </c>
      <c r="AY251" s="18" t="s">
        <v>159</v>
      </c>
      <c r="BE251" s="234">
        <f>IF(N251="základní",J251,0)</f>
        <v>0</v>
      </c>
      <c r="BF251" s="234">
        <f>IF(N251="snížená",J251,0)</f>
        <v>0</v>
      </c>
      <c r="BG251" s="234">
        <f>IF(N251="zákl. přenesená",J251,0)</f>
        <v>0</v>
      </c>
      <c r="BH251" s="234">
        <f>IF(N251="sníž. přenesená",J251,0)</f>
        <v>0</v>
      </c>
      <c r="BI251" s="234">
        <f>IF(N251="nulová",J251,0)</f>
        <v>0</v>
      </c>
      <c r="BJ251" s="18" t="s">
        <v>86</v>
      </c>
      <c r="BK251" s="234">
        <f>ROUND(I251*H251,2)</f>
        <v>0</v>
      </c>
      <c r="BL251" s="18" t="s">
        <v>86</v>
      </c>
      <c r="BM251" s="233" t="s">
        <v>975</v>
      </c>
    </row>
    <row r="252" s="2" customFormat="1" ht="16.5" customHeight="1">
      <c r="A252" s="39"/>
      <c r="B252" s="40"/>
      <c r="C252" s="220" t="s">
        <v>976</v>
      </c>
      <c r="D252" s="220" t="s">
        <v>163</v>
      </c>
      <c r="E252" s="221" t="s">
        <v>977</v>
      </c>
      <c r="F252" s="222" t="s">
        <v>978</v>
      </c>
      <c r="G252" s="223" t="s">
        <v>176</v>
      </c>
      <c r="H252" s="224">
        <v>1</v>
      </c>
      <c r="I252" s="225"/>
      <c r="J252" s="226">
        <f>ROUND(I252*H252,2)</f>
        <v>0</v>
      </c>
      <c r="K252" s="227"/>
      <c r="L252" s="228"/>
      <c r="M252" s="229" t="s">
        <v>1</v>
      </c>
      <c r="N252" s="230" t="s">
        <v>43</v>
      </c>
      <c r="O252" s="92"/>
      <c r="P252" s="231">
        <f>O252*H252</f>
        <v>0</v>
      </c>
      <c r="Q252" s="231">
        <v>0</v>
      </c>
      <c r="R252" s="231">
        <f>Q252*H252</f>
        <v>0</v>
      </c>
      <c r="S252" s="231">
        <v>0</v>
      </c>
      <c r="T252" s="232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3" t="s">
        <v>88</v>
      </c>
      <c r="AT252" s="233" t="s">
        <v>163</v>
      </c>
      <c r="AU252" s="233" t="s">
        <v>173</v>
      </c>
      <c r="AY252" s="18" t="s">
        <v>159</v>
      </c>
      <c r="BE252" s="234">
        <f>IF(N252="základní",J252,0)</f>
        <v>0</v>
      </c>
      <c r="BF252" s="234">
        <f>IF(N252="snížená",J252,0)</f>
        <v>0</v>
      </c>
      <c r="BG252" s="234">
        <f>IF(N252="zákl. přenesená",J252,0)</f>
        <v>0</v>
      </c>
      <c r="BH252" s="234">
        <f>IF(N252="sníž. přenesená",J252,0)</f>
        <v>0</v>
      </c>
      <c r="BI252" s="234">
        <f>IF(N252="nulová",J252,0)</f>
        <v>0</v>
      </c>
      <c r="BJ252" s="18" t="s">
        <v>86</v>
      </c>
      <c r="BK252" s="234">
        <f>ROUND(I252*H252,2)</f>
        <v>0</v>
      </c>
      <c r="BL252" s="18" t="s">
        <v>86</v>
      </c>
      <c r="BM252" s="233" t="s">
        <v>979</v>
      </c>
    </row>
    <row r="253" s="2" customFormat="1" ht="21.75" customHeight="1">
      <c r="A253" s="39"/>
      <c r="B253" s="40"/>
      <c r="C253" s="235" t="s">
        <v>980</v>
      </c>
      <c r="D253" s="235" t="s">
        <v>316</v>
      </c>
      <c r="E253" s="236" t="s">
        <v>981</v>
      </c>
      <c r="F253" s="237" t="s">
        <v>982</v>
      </c>
      <c r="G253" s="238" t="s">
        <v>176</v>
      </c>
      <c r="H253" s="239">
        <v>1</v>
      </c>
      <c r="I253" s="240"/>
      <c r="J253" s="241">
        <f>ROUND(I253*H253,2)</f>
        <v>0</v>
      </c>
      <c r="K253" s="242"/>
      <c r="L253" s="45"/>
      <c r="M253" s="243" t="s">
        <v>1</v>
      </c>
      <c r="N253" s="244" t="s">
        <v>43</v>
      </c>
      <c r="O253" s="92"/>
      <c r="P253" s="231">
        <f>O253*H253</f>
        <v>0</v>
      </c>
      <c r="Q253" s="231">
        <v>0</v>
      </c>
      <c r="R253" s="231">
        <f>Q253*H253</f>
        <v>0</v>
      </c>
      <c r="S253" s="231">
        <v>0</v>
      </c>
      <c r="T253" s="232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3" t="s">
        <v>86</v>
      </c>
      <c r="AT253" s="233" t="s">
        <v>316</v>
      </c>
      <c r="AU253" s="233" t="s">
        <v>173</v>
      </c>
      <c r="AY253" s="18" t="s">
        <v>159</v>
      </c>
      <c r="BE253" s="234">
        <f>IF(N253="základní",J253,0)</f>
        <v>0</v>
      </c>
      <c r="BF253" s="234">
        <f>IF(N253="snížená",J253,0)</f>
        <v>0</v>
      </c>
      <c r="BG253" s="234">
        <f>IF(N253="zákl. přenesená",J253,0)</f>
        <v>0</v>
      </c>
      <c r="BH253" s="234">
        <f>IF(N253="sníž. přenesená",J253,0)</f>
        <v>0</v>
      </c>
      <c r="BI253" s="234">
        <f>IF(N253="nulová",J253,0)</f>
        <v>0</v>
      </c>
      <c r="BJ253" s="18" t="s">
        <v>86</v>
      </c>
      <c r="BK253" s="234">
        <f>ROUND(I253*H253,2)</f>
        <v>0</v>
      </c>
      <c r="BL253" s="18" t="s">
        <v>86</v>
      </c>
      <c r="BM253" s="233" t="s">
        <v>983</v>
      </c>
    </row>
    <row r="254" s="2" customFormat="1" ht="21.75" customHeight="1">
      <c r="A254" s="39"/>
      <c r="B254" s="40"/>
      <c r="C254" s="220" t="s">
        <v>984</v>
      </c>
      <c r="D254" s="220" t="s">
        <v>163</v>
      </c>
      <c r="E254" s="221" t="s">
        <v>985</v>
      </c>
      <c r="F254" s="222" t="s">
        <v>986</v>
      </c>
      <c r="G254" s="223" t="s">
        <v>176</v>
      </c>
      <c r="H254" s="224">
        <v>1</v>
      </c>
      <c r="I254" s="225"/>
      <c r="J254" s="226">
        <f>ROUND(I254*H254,2)</f>
        <v>0</v>
      </c>
      <c r="K254" s="227"/>
      <c r="L254" s="228"/>
      <c r="M254" s="229" t="s">
        <v>1</v>
      </c>
      <c r="N254" s="230" t="s">
        <v>43</v>
      </c>
      <c r="O254" s="92"/>
      <c r="P254" s="231">
        <f>O254*H254</f>
        <v>0</v>
      </c>
      <c r="Q254" s="231">
        <v>0</v>
      </c>
      <c r="R254" s="231">
        <f>Q254*H254</f>
        <v>0</v>
      </c>
      <c r="S254" s="231">
        <v>0</v>
      </c>
      <c r="T254" s="232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3" t="s">
        <v>88</v>
      </c>
      <c r="AT254" s="233" t="s">
        <v>163</v>
      </c>
      <c r="AU254" s="233" t="s">
        <v>173</v>
      </c>
      <c r="AY254" s="18" t="s">
        <v>159</v>
      </c>
      <c r="BE254" s="234">
        <f>IF(N254="základní",J254,0)</f>
        <v>0</v>
      </c>
      <c r="BF254" s="234">
        <f>IF(N254="snížená",J254,0)</f>
        <v>0</v>
      </c>
      <c r="BG254" s="234">
        <f>IF(N254="zákl. přenesená",J254,0)</f>
        <v>0</v>
      </c>
      <c r="BH254" s="234">
        <f>IF(N254="sníž. přenesená",J254,0)</f>
        <v>0</v>
      </c>
      <c r="BI254" s="234">
        <f>IF(N254="nulová",J254,0)</f>
        <v>0</v>
      </c>
      <c r="BJ254" s="18" t="s">
        <v>86</v>
      </c>
      <c r="BK254" s="234">
        <f>ROUND(I254*H254,2)</f>
        <v>0</v>
      </c>
      <c r="BL254" s="18" t="s">
        <v>86</v>
      </c>
      <c r="BM254" s="233" t="s">
        <v>987</v>
      </c>
    </row>
    <row r="255" s="2" customFormat="1" ht="16.5" customHeight="1">
      <c r="A255" s="39"/>
      <c r="B255" s="40"/>
      <c r="C255" s="235" t="s">
        <v>988</v>
      </c>
      <c r="D255" s="235" t="s">
        <v>316</v>
      </c>
      <c r="E255" s="236" t="s">
        <v>989</v>
      </c>
      <c r="F255" s="237" t="s">
        <v>990</v>
      </c>
      <c r="G255" s="238" t="s">
        <v>176</v>
      </c>
      <c r="H255" s="239">
        <v>1</v>
      </c>
      <c r="I255" s="240"/>
      <c r="J255" s="241">
        <f>ROUND(I255*H255,2)</f>
        <v>0</v>
      </c>
      <c r="K255" s="242"/>
      <c r="L255" s="45"/>
      <c r="M255" s="243" t="s">
        <v>1</v>
      </c>
      <c r="N255" s="244" t="s">
        <v>43</v>
      </c>
      <c r="O255" s="92"/>
      <c r="P255" s="231">
        <f>O255*H255</f>
        <v>0</v>
      </c>
      <c r="Q255" s="231">
        <v>0</v>
      </c>
      <c r="R255" s="231">
        <f>Q255*H255</f>
        <v>0</v>
      </c>
      <c r="S255" s="231">
        <v>0</v>
      </c>
      <c r="T255" s="232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3" t="s">
        <v>86</v>
      </c>
      <c r="AT255" s="233" t="s">
        <v>316</v>
      </c>
      <c r="AU255" s="233" t="s">
        <v>173</v>
      </c>
      <c r="AY255" s="18" t="s">
        <v>159</v>
      </c>
      <c r="BE255" s="234">
        <f>IF(N255="základní",J255,0)</f>
        <v>0</v>
      </c>
      <c r="BF255" s="234">
        <f>IF(N255="snížená",J255,0)</f>
        <v>0</v>
      </c>
      <c r="BG255" s="234">
        <f>IF(N255="zákl. přenesená",J255,0)</f>
        <v>0</v>
      </c>
      <c r="BH255" s="234">
        <f>IF(N255="sníž. přenesená",J255,0)</f>
        <v>0</v>
      </c>
      <c r="BI255" s="234">
        <f>IF(N255="nulová",J255,0)</f>
        <v>0</v>
      </c>
      <c r="BJ255" s="18" t="s">
        <v>86</v>
      </c>
      <c r="BK255" s="234">
        <f>ROUND(I255*H255,2)</f>
        <v>0</v>
      </c>
      <c r="BL255" s="18" t="s">
        <v>86</v>
      </c>
      <c r="BM255" s="233" t="s">
        <v>991</v>
      </c>
    </row>
    <row r="256" s="2" customFormat="1" ht="16.5" customHeight="1">
      <c r="A256" s="39"/>
      <c r="B256" s="40"/>
      <c r="C256" s="220" t="s">
        <v>992</v>
      </c>
      <c r="D256" s="220" t="s">
        <v>163</v>
      </c>
      <c r="E256" s="221" t="s">
        <v>993</v>
      </c>
      <c r="F256" s="222" t="s">
        <v>994</v>
      </c>
      <c r="G256" s="223" t="s">
        <v>176</v>
      </c>
      <c r="H256" s="224">
        <v>1</v>
      </c>
      <c r="I256" s="225"/>
      <c r="J256" s="226">
        <f>ROUND(I256*H256,2)</f>
        <v>0</v>
      </c>
      <c r="K256" s="227"/>
      <c r="L256" s="228"/>
      <c r="M256" s="229" t="s">
        <v>1</v>
      </c>
      <c r="N256" s="230" t="s">
        <v>43</v>
      </c>
      <c r="O256" s="92"/>
      <c r="P256" s="231">
        <f>O256*H256</f>
        <v>0</v>
      </c>
      <c r="Q256" s="231">
        <v>0</v>
      </c>
      <c r="R256" s="231">
        <f>Q256*H256</f>
        <v>0</v>
      </c>
      <c r="S256" s="231">
        <v>0</v>
      </c>
      <c r="T256" s="232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3" t="s">
        <v>88</v>
      </c>
      <c r="AT256" s="233" t="s">
        <v>163</v>
      </c>
      <c r="AU256" s="233" t="s">
        <v>173</v>
      </c>
      <c r="AY256" s="18" t="s">
        <v>159</v>
      </c>
      <c r="BE256" s="234">
        <f>IF(N256="základní",J256,0)</f>
        <v>0</v>
      </c>
      <c r="BF256" s="234">
        <f>IF(N256="snížená",J256,0)</f>
        <v>0</v>
      </c>
      <c r="BG256" s="234">
        <f>IF(N256="zákl. přenesená",J256,0)</f>
        <v>0</v>
      </c>
      <c r="BH256" s="234">
        <f>IF(N256="sníž. přenesená",J256,0)</f>
        <v>0</v>
      </c>
      <c r="BI256" s="234">
        <f>IF(N256="nulová",J256,0)</f>
        <v>0</v>
      </c>
      <c r="BJ256" s="18" t="s">
        <v>86</v>
      </c>
      <c r="BK256" s="234">
        <f>ROUND(I256*H256,2)</f>
        <v>0</v>
      </c>
      <c r="BL256" s="18" t="s">
        <v>86</v>
      </c>
      <c r="BM256" s="233" t="s">
        <v>995</v>
      </c>
    </row>
    <row r="257" s="2" customFormat="1" ht="16.5" customHeight="1">
      <c r="A257" s="39"/>
      <c r="B257" s="40"/>
      <c r="C257" s="235" t="s">
        <v>996</v>
      </c>
      <c r="D257" s="235" t="s">
        <v>316</v>
      </c>
      <c r="E257" s="236" t="s">
        <v>997</v>
      </c>
      <c r="F257" s="237" t="s">
        <v>998</v>
      </c>
      <c r="G257" s="238" t="s">
        <v>176</v>
      </c>
      <c r="H257" s="239">
        <v>1</v>
      </c>
      <c r="I257" s="240"/>
      <c r="J257" s="241">
        <f>ROUND(I257*H257,2)</f>
        <v>0</v>
      </c>
      <c r="K257" s="242"/>
      <c r="L257" s="45"/>
      <c r="M257" s="243" t="s">
        <v>1</v>
      </c>
      <c r="N257" s="244" t="s">
        <v>43</v>
      </c>
      <c r="O257" s="92"/>
      <c r="P257" s="231">
        <f>O257*H257</f>
        <v>0</v>
      </c>
      <c r="Q257" s="231">
        <v>0</v>
      </c>
      <c r="R257" s="231">
        <f>Q257*H257</f>
        <v>0</v>
      </c>
      <c r="S257" s="231">
        <v>0</v>
      </c>
      <c r="T257" s="232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3" t="s">
        <v>86</v>
      </c>
      <c r="AT257" s="233" t="s">
        <v>316</v>
      </c>
      <c r="AU257" s="233" t="s">
        <v>173</v>
      </c>
      <c r="AY257" s="18" t="s">
        <v>159</v>
      </c>
      <c r="BE257" s="234">
        <f>IF(N257="základní",J257,0)</f>
        <v>0</v>
      </c>
      <c r="BF257" s="234">
        <f>IF(N257="snížená",J257,0)</f>
        <v>0</v>
      </c>
      <c r="BG257" s="234">
        <f>IF(N257="zákl. přenesená",J257,0)</f>
        <v>0</v>
      </c>
      <c r="BH257" s="234">
        <f>IF(N257="sníž. přenesená",J257,0)</f>
        <v>0</v>
      </c>
      <c r="BI257" s="234">
        <f>IF(N257="nulová",J257,0)</f>
        <v>0</v>
      </c>
      <c r="BJ257" s="18" t="s">
        <v>86</v>
      </c>
      <c r="BK257" s="234">
        <f>ROUND(I257*H257,2)</f>
        <v>0</v>
      </c>
      <c r="BL257" s="18" t="s">
        <v>86</v>
      </c>
      <c r="BM257" s="233" t="s">
        <v>999</v>
      </c>
    </row>
    <row r="258" s="2" customFormat="1" ht="16.5" customHeight="1">
      <c r="A258" s="39"/>
      <c r="B258" s="40"/>
      <c r="C258" s="220" t="s">
        <v>1000</v>
      </c>
      <c r="D258" s="220" t="s">
        <v>163</v>
      </c>
      <c r="E258" s="221" t="s">
        <v>1001</v>
      </c>
      <c r="F258" s="222" t="s">
        <v>649</v>
      </c>
      <c r="G258" s="223" t="s">
        <v>176</v>
      </c>
      <c r="H258" s="224">
        <v>1</v>
      </c>
      <c r="I258" s="225"/>
      <c r="J258" s="226">
        <f>ROUND(I258*H258,2)</f>
        <v>0</v>
      </c>
      <c r="K258" s="227"/>
      <c r="L258" s="228"/>
      <c r="M258" s="229" t="s">
        <v>1</v>
      </c>
      <c r="N258" s="230" t="s">
        <v>43</v>
      </c>
      <c r="O258" s="92"/>
      <c r="P258" s="231">
        <f>O258*H258</f>
        <v>0</v>
      </c>
      <c r="Q258" s="231">
        <v>0</v>
      </c>
      <c r="R258" s="231">
        <f>Q258*H258</f>
        <v>0</v>
      </c>
      <c r="S258" s="231">
        <v>0</v>
      </c>
      <c r="T258" s="232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3" t="s">
        <v>88</v>
      </c>
      <c r="AT258" s="233" t="s">
        <v>163</v>
      </c>
      <c r="AU258" s="233" t="s">
        <v>173</v>
      </c>
      <c r="AY258" s="18" t="s">
        <v>159</v>
      </c>
      <c r="BE258" s="234">
        <f>IF(N258="základní",J258,0)</f>
        <v>0</v>
      </c>
      <c r="BF258" s="234">
        <f>IF(N258="snížená",J258,0)</f>
        <v>0</v>
      </c>
      <c r="BG258" s="234">
        <f>IF(N258="zákl. přenesená",J258,0)</f>
        <v>0</v>
      </c>
      <c r="BH258" s="234">
        <f>IF(N258="sníž. přenesená",J258,0)</f>
        <v>0</v>
      </c>
      <c r="BI258" s="234">
        <f>IF(N258="nulová",J258,0)</f>
        <v>0</v>
      </c>
      <c r="BJ258" s="18" t="s">
        <v>86</v>
      </c>
      <c r="BK258" s="234">
        <f>ROUND(I258*H258,2)</f>
        <v>0</v>
      </c>
      <c r="BL258" s="18" t="s">
        <v>86</v>
      </c>
      <c r="BM258" s="233" t="s">
        <v>1002</v>
      </c>
    </row>
    <row r="259" s="2" customFormat="1" ht="16.5" customHeight="1">
      <c r="A259" s="39"/>
      <c r="B259" s="40"/>
      <c r="C259" s="235" t="s">
        <v>1003</v>
      </c>
      <c r="D259" s="235" t="s">
        <v>316</v>
      </c>
      <c r="E259" s="236" t="s">
        <v>1004</v>
      </c>
      <c r="F259" s="237" t="s">
        <v>1005</v>
      </c>
      <c r="G259" s="238" t="s">
        <v>176</v>
      </c>
      <c r="H259" s="239">
        <v>1</v>
      </c>
      <c r="I259" s="240"/>
      <c r="J259" s="241">
        <f>ROUND(I259*H259,2)</f>
        <v>0</v>
      </c>
      <c r="K259" s="242"/>
      <c r="L259" s="45"/>
      <c r="M259" s="243" t="s">
        <v>1</v>
      </c>
      <c r="N259" s="244" t="s">
        <v>43</v>
      </c>
      <c r="O259" s="92"/>
      <c r="P259" s="231">
        <f>O259*H259</f>
        <v>0</v>
      </c>
      <c r="Q259" s="231">
        <v>0</v>
      </c>
      <c r="R259" s="231">
        <f>Q259*H259</f>
        <v>0</v>
      </c>
      <c r="S259" s="231">
        <v>0</v>
      </c>
      <c r="T259" s="232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3" t="s">
        <v>86</v>
      </c>
      <c r="AT259" s="233" t="s">
        <v>316</v>
      </c>
      <c r="AU259" s="233" t="s">
        <v>173</v>
      </c>
      <c r="AY259" s="18" t="s">
        <v>159</v>
      </c>
      <c r="BE259" s="234">
        <f>IF(N259="základní",J259,0)</f>
        <v>0</v>
      </c>
      <c r="BF259" s="234">
        <f>IF(N259="snížená",J259,0)</f>
        <v>0</v>
      </c>
      <c r="BG259" s="234">
        <f>IF(N259="zákl. přenesená",J259,0)</f>
        <v>0</v>
      </c>
      <c r="BH259" s="234">
        <f>IF(N259="sníž. přenesená",J259,0)</f>
        <v>0</v>
      </c>
      <c r="BI259" s="234">
        <f>IF(N259="nulová",J259,0)</f>
        <v>0</v>
      </c>
      <c r="BJ259" s="18" t="s">
        <v>86</v>
      </c>
      <c r="BK259" s="234">
        <f>ROUND(I259*H259,2)</f>
        <v>0</v>
      </c>
      <c r="BL259" s="18" t="s">
        <v>86</v>
      </c>
      <c r="BM259" s="233" t="s">
        <v>1006</v>
      </c>
    </row>
    <row r="260" s="2" customFormat="1" ht="16.5" customHeight="1">
      <c r="A260" s="39"/>
      <c r="B260" s="40"/>
      <c r="C260" s="220" t="s">
        <v>1007</v>
      </c>
      <c r="D260" s="220" t="s">
        <v>163</v>
      </c>
      <c r="E260" s="221" t="s">
        <v>1008</v>
      </c>
      <c r="F260" s="222" t="s">
        <v>1009</v>
      </c>
      <c r="G260" s="223" t="s">
        <v>176</v>
      </c>
      <c r="H260" s="224">
        <v>1</v>
      </c>
      <c r="I260" s="225"/>
      <c r="J260" s="226">
        <f>ROUND(I260*H260,2)</f>
        <v>0</v>
      </c>
      <c r="K260" s="227"/>
      <c r="L260" s="228"/>
      <c r="M260" s="229" t="s">
        <v>1</v>
      </c>
      <c r="N260" s="230" t="s">
        <v>43</v>
      </c>
      <c r="O260" s="92"/>
      <c r="P260" s="231">
        <f>O260*H260</f>
        <v>0</v>
      </c>
      <c r="Q260" s="231">
        <v>0</v>
      </c>
      <c r="R260" s="231">
        <f>Q260*H260</f>
        <v>0</v>
      </c>
      <c r="S260" s="231">
        <v>0</v>
      </c>
      <c r="T260" s="232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3" t="s">
        <v>88</v>
      </c>
      <c r="AT260" s="233" t="s">
        <v>163</v>
      </c>
      <c r="AU260" s="233" t="s">
        <v>173</v>
      </c>
      <c r="AY260" s="18" t="s">
        <v>159</v>
      </c>
      <c r="BE260" s="234">
        <f>IF(N260="základní",J260,0)</f>
        <v>0</v>
      </c>
      <c r="BF260" s="234">
        <f>IF(N260="snížená",J260,0)</f>
        <v>0</v>
      </c>
      <c r="BG260" s="234">
        <f>IF(N260="zákl. přenesená",J260,0)</f>
        <v>0</v>
      </c>
      <c r="BH260" s="234">
        <f>IF(N260="sníž. přenesená",J260,0)</f>
        <v>0</v>
      </c>
      <c r="BI260" s="234">
        <f>IF(N260="nulová",J260,0)</f>
        <v>0</v>
      </c>
      <c r="BJ260" s="18" t="s">
        <v>86</v>
      </c>
      <c r="BK260" s="234">
        <f>ROUND(I260*H260,2)</f>
        <v>0</v>
      </c>
      <c r="BL260" s="18" t="s">
        <v>86</v>
      </c>
      <c r="BM260" s="233" t="s">
        <v>1010</v>
      </c>
    </row>
    <row r="261" s="2" customFormat="1" ht="16.5" customHeight="1">
      <c r="A261" s="39"/>
      <c r="B261" s="40"/>
      <c r="C261" s="235" t="s">
        <v>1011</v>
      </c>
      <c r="D261" s="235" t="s">
        <v>316</v>
      </c>
      <c r="E261" s="236" t="s">
        <v>1012</v>
      </c>
      <c r="F261" s="237" t="s">
        <v>1013</v>
      </c>
      <c r="G261" s="238" t="s">
        <v>176</v>
      </c>
      <c r="H261" s="239">
        <v>1</v>
      </c>
      <c r="I261" s="240"/>
      <c r="J261" s="241">
        <f>ROUND(I261*H261,2)</f>
        <v>0</v>
      </c>
      <c r="K261" s="242"/>
      <c r="L261" s="45"/>
      <c r="M261" s="243" t="s">
        <v>1</v>
      </c>
      <c r="N261" s="244" t="s">
        <v>43</v>
      </c>
      <c r="O261" s="92"/>
      <c r="P261" s="231">
        <f>O261*H261</f>
        <v>0</v>
      </c>
      <c r="Q261" s="231">
        <v>0</v>
      </c>
      <c r="R261" s="231">
        <f>Q261*H261</f>
        <v>0</v>
      </c>
      <c r="S261" s="231">
        <v>0</v>
      </c>
      <c r="T261" s="232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3" t="s">
        <v>86</v>
      </c>
      <c r="AT261" s="233" t="s">
        <v>316</v>
      </c>
      <c r="AU261" s="233" t="s">
        <v>173</v>
      </c>
      <c r="AY261" s="18" t="s">
        <v>159</v>
      </c>
      <c r="BE261" s="234">
        <f>IF(N261="základní",J261,0)</f>
        <v>0</v>
      </c>
      <c r="BF261" s="234">
        <f>IF(N261="snížená",J261,0)</f>
        <v>0</v>
      </c>
      <c r="BG261" s="234">
        <f>IF(N261="zákl. přenesená",J261,0)</f>
        <v>0</v>
      </c>
      <c r="BH261" s="234">
        <f>IF(N261="sníž. přenesená",J261,0)</f>
        <v>0</v>
      </c>
      <c r="BI261" s="234">
        <f>IF(N261="nulová",J261,0)</f>
        <v>0</v>
      </c>
      <c r="BJ261" s="18" t="s">
        <v>86</v>
      </c>
      <c r="BK261" s="234">
        <f>ROUND(I261*H261,2)</f>
        <v>0</v>
      </c>
      <c r="BL261" s="18" t="s">
        <v>86</v>
      </c>
      <c r="BM261" s="233" t="s">
        <v>1014</v>
      </c>
    </row>
    <row r="262" s="2" customFormat="1" ht="16.5" customHeight="1">
      <c r="A262" s="39"/>
      <c r="B262" s="40"/>
      <c r="C262" s="220" t="s">
        <v>1015</v>
      </c>
      <c r="D262" s="220" t="s">
        <v>163</v>
      </c>
      <c r="E262" s="221" t="s">
        <v>1016</v>
      </c>
      <c r="F262" s="222" t="s">
        <v>1017</v>
      </c>
      <c r="G262" s="223" t="s">
        <v>176</v>
      </c>
      <c r="H262" s="224">
        <v>1</v>
      </c>
      <c r="I262" s="225"/>
      <c r="J262" s="226">
        <f>ROUND(I262*H262,2)</f>
        <v>0</v>
      </c>
      <c r="K262" s="227"/>
      <c r="L262" s="228"/>
      <c r="M262" s="229" t="s">
        <v>1</v>
      </c>
      <c r="N262" s="230" t="s">
        <v>43</v>
      </c>
      <c r="O262" s="92"/>
      <c r="P262" s="231">
        <f>O262*H262</f>
        <v>0</v>
      </c>
      <c r="Q262" s="231">
        <v>0</v>
      </c>
      <c r="R262" s="231">
        <f>Q262*H262</f>
        <v>0</v>
      </c>
      <c r="S262" s="231">
        <v>0</v>
      </c>
      <c r="T262" s="232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3" t="s">
        <v>88</v>
      </c>
      <c r="AT262" s="233" t="s">
        <v>163</v>
      </c>
      <c r="AU262" s="233" t="s">
        <v>173</v>
      </c>
      <c r="AY262" s="18" t="s">
        <v>159</v>
      </c>
      <c r="BE262" s="234">
        <f>IF(N262="základní",J262,0)</f>
        <v>0</v>
      </c>
      <c r="BF262" s="234">
        <f>IF(N262="snížená",J262,0)</f>
        <v>0</v>
      </c>
      <c r="BG262" s="234">
        <f>IF(N262="zákl. přenesená",J262,0)</f>
        <v>0</v>
      </c>
      <c r="BH262" s="234">
        <f>IF(N262="sníž. přenesená",J262,0)</f>
        <v>0</v>
      </c>
      <c r="BI262" s="234">
        <f>IF(N262="nulová",J262,0)</f>
        <v>0</v>
      </c>
      <c r="BJ262" s="18" t="s">
        <v>86</v>
      </c>
      <c r="BK262" s="234">
        <f>ROUND(I262*H262,2)</f>
        <v>0</v>
      </c>
      <c r="BL262" s="18" t="s">
        <v>86</v>
      </c>
      <c r="BM262" s="233" t="s">
        <v>1018</v>
      </c>
    </row>
    <row r="263" s="2" customFormat="1" ht="33" customHeight="1">
      <c r="A263" s="39"/>
      <c r="B263" s="40"/>
      <c r="C263" s="235" t="s">
        <v>1019</v>
      </c>
      <c r="D263" s="235" t="s">
        <v>316</v>
      </c>
      <c r="E263" s="236" t="s">
        <v>1020</v>
      </c>
      <c r="F263" s="237" t="s">
        <v>1021</v>
      </c>
      <c r="G263" s="238" t="s">
        <v>176</v>
      </c>
      <c r="H263" s="239">
        <v>1</v>
      </c>
      <c r="I263" s="240"/>
      <c r="J263" s="241">
        <f>ROUND(I263*H263,2)</f>
        <v>0</v>
      </c>
      <c r="K263" s="242"/>
      <c r="L263" s="45"/>
      <c r="M263" s="243" t="s">
        <v>1</v>
      </c>
      <c r="N263" s="244" t="s">
        <v>43</v>
      </c>
      <c r="O263" s="92"/>
      <c r="P263" s="231">
        <f>O263*H263</f>
        <v>0</v>
      </c>
      <c r="Q263" s="231">
        <v>0</v>
      </c>
      <c r="R263" s="231">
        <f>Q263*H263</f>
        <v>0</v>
      </c>
      <c r="S263" s="231">
        <v>0</v>
      </c>
      <c r="T263" s="232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3" t="s">
        <v>86</v>
      </c>
      <c r="AT263" s="233" t="s">
        <v>316</v>
      </c>
      <c r="AU263" s="233" t="s">
        <v>173</v>
      </c>
      <c r="AY263" s="18" t="s">
        <v>159</v>
      </c>
      <c r="BE263" s="234">
        <f>IF(N263="základní",J263,0)</f>
        <v>0</v>
      </c>
      <c r="BF263" s="234">
        <f>IF(N263="snížená",J263,0)</f>
        <v>0</v>
      </c>
      <c r="BG263" s="234">
        <f>IF(N263="zákl. přenesená",J263,0)</f>
        <v>0</v>
      </c>
      <c r="BH263" s="234">
        <f>IF(N263="sníž. přenesená",J263,0)</f>
        <v>0</v>
      </c>
      <c r="BI263" s="234">
        <f>IF(N263="nulová",J263,0)</f>
        <v>0</v>
      </c>
      <c r="BJ263" s="18" t="s">
        <v>86</v>
      </c>
      <c r="BK263" s="234">
        <f>ROUND(I263*H263,2)</f>
        <v>0</v>
      </c>
      <c r="BL263" s="18" t="s">
        <v>86</v>
      </c>
      <c r="BM263" s="233" t="s">
        <v>1022</v>
      </c>
    </row>
    <row r="264" s="2" customFormat="1" ht="16.5" customHeight="1">
      <c r="A264" s="39"/>
      <c r="B264" s="40"/>
      <c r="C264" s="235" t="s">
        <v>1023</v>
      </c>
      <c r="D264" s="235" t="s">
        <v>316</v>
      </c>
      <c r="E264" s="236" t="s">
        <v>1024</v>
      </c>
      <c r="F264" s="237" t="s">
        <v>1025</v>
      </c>
      <c r="G264" s="238" t="s">
        <v>176</v>
      </c>
      <c r="H264" s="239">
        <v>1</v>
      </c>
      <c r="I264" s="240"/>
      <c r="J264" s="241">
        <f>ROUND(I264*H264,2)</f>
        <v>0</v>
      </c>
      <c r="K264" s="242"/>
      <c r="L264" s="45"/>
      <c r="M264" s="243" t="s">
        <v>1</v>
      </c>
      <c r="N264" s="244" t="s">
        <v>43</v>
      </c>
      <c r="O264" s="92"/>
      <c r="P264" s="231">
        <f>O264*H264</f>
        <v>0</v>
      </c>
      <c r="Q264" s="231">
        <v>0</v>
      </c>
      <c r="R264" s="231">
        <f>Q264*H264</f>
        <v>0</v>
      </c>
      <c r="S264" s="231">
        <v>0</v>
      </c>
      <c r="T264" s="232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3" t="s">
        <v>86</v>
      </c>
      <c r="AT264" s="233" t="s">
        <v>316</v>
      </c>
      <c r="AU264" s="233" t="s">
        <v>173</v>
      </c>
      <c r="AY264" s="18" t="s">
        <v>159</v>
      </c>
      <c r="BE264" s="234">
        <f>IF(N264="základní",J264,0)</f>
        <v>0</v>
      </c>
      <c r="BF264" s="234">
        <f>IF(N264="snížená",J264,0)</f>
        <v>0</v>
      </c>
      <c r="BG264" s="234">
        <f>IF(N264="zákl. přenesená",J264,0)</f>
        <v>0</v>
      </c>
      <c r="BH264" s="234">
        <f>IF(N264="sníž. přenesená",J264,0)</f>
        <v>0</v>
      </c>
      <c r="BI264" s="234">
        <f>IF(N264="nulová",J264,0)</f>
        <v>0</v>
      </c>
      <c r="BJ264" s="18" t="s">
        <v>86</v>
      </c>
      <c r="BK264" s="234">
        <f>ROUND(I264*H264,2)</f>
        <v>0</v>
      </c>
      <c r="BL264" s="18" t="s">
        <v>86</v>
      </c>
      <c r="BM264" s="233" t="s">
        <v>1026</v>
      </c>
    </row>
    <row r="265" s="2" customFormat="1" ht="16.5" customHeight="1">
      <c r="A265" s="39"/>
      <c r="B265" s="40"/>
      <c r="C265" s="235" t="s">
        <v>1027</v>
      </c>
      <c r="D265" s="235" t="s">
        <v>316</v>
      </c>
      <c r="E265" s="236" t="s">
        <v>1028</v>
      </c>
      <c r="F265" s="237" t="s">
        <v>655</v>
      </c>
      <c r="G265" s="238" t="s">
        <v>176</v>
      </c>
      <c r="H265" s="239">
        <v>1</v>
      </c>
      <c r="I265" s="240"/>
      <c r="J265" s="241">
        <f>ROUND(I265*H265,2)</f>
        <v>0</v>
      </c>
      <c r="K265" s="242"/>
      <c r="L265" s="45"/>
      <c r="M265" s="243" t="s">
        <v>1</v>
      </c>
      <c r="N265" s="244" t="s">
        <v>43</v>
      </c>
      <c r="O265" s="92"/>
      <c r="P265" s="231">
        <f>O265*H265</f>
        <v>0</v>
      </c>
      <c r="Q265" s="231">
        <v>0</v>
      </c>
      <c r="R265" s="231">
        <f>Q265*H265</f>
        <v>0</v>
      </c>
      <c r="S265" s="231">
        <v>0</v>
      </c>
      <c r="T265" s="232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3" t="s">
        <v>86</v>
      </c>
      <c r="AT265" s="233" t="s">
        <v>316</v>
      </c>
      <c r="AU265" s="233" t="s">
        <v>173</v>
      </c>
      <c r="AY265" s="18" t="s">
        <v>159</v>
      </c>
      <c r="BE265" s="234">
        <f>IF(N265="základní",J265,0)</f>
        <v>0</v>
      </c>
      <c r="BF265" s="234">
        <f>IF(N265="snížená",J265,0)</f>
        <v>0</v>
      </c>
      <c r="BG265" s="234">
        <f>IF(N265="zákl. přenesená",J265,0)</f>
        <v>0</v>
      </c>
      <c r="BH265" s="234">
        <f>IF(N265="sníž. přenesená",J265,0)</f>
        <v>0</v>
      </c>
      <c r="BI265" s="234">
        <f>IF(N265="nulová",J265,0)</f>
        <v>0</v>
      </c>
      <c r="BJ265" s="18" t="s">
        <v>86</v>
      </c>
      <c r="BK265" s="234">
        <f>ROUND(I265*H265,2)</f>
        <v>0</v>
      </c>
      <c r="BL265" s="18" t="s">
        <v>86</v>
      </c>
      <c r="BM265" s="233" t="s">
        <v>1029</v>
      </c>
    </row>
    <row r="266" s="2" customFormat="1" ht="16.5" customHeight="1">
      <c r="A266" s="39"/>
      <c r="B266" s="40"/>
      <c r="C266" s="235" t="s">
        <v>1030</v>
      </c>
      <c r="D266" s="235" t="s">
        <v>316</v>
      </c>
      <c r="E266" s="236" t="s">
        <v>1031</v>
      </c>
      <c r="F266" s="237" t="s">
        <v>658</v>
      </c>
      <c r="G266" s="238" t="s">
        <v>176</v>
      </c>
      <c r="H266" s="239">
        <v>1</v>
      </c>
      <c r="I266" s="240"/>
      <c r="J266" s="241">
        <f>ROUND(I266*H266,2)</f>
        <v>0</v>
      </c>
      <c r="K266" s="242"/>
      <c r="L266" s="45"/>
      <c r="M266" s="243" t="s">
        <v>1</v>
      </c>
      <c r="N266" s="244" t="s">
        <v>43</v>
      </c>
      <c r="O266" s="92"/>
      <c r="P266" s="231">
        <f>O266*H266</f>
        <v>0</v>
      </c>
      <c r="Q266" s="231">
        <v>0</v>
      </c>
      <c r="R266" s="231">
        <f>Q266*H266</f>
        <v>0</v>
      </c>
      <c r="S266" s="231">
        <v>0</v>
      </c>
      <c r="T266" s="232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3" t="s">
        <v>86</v>
      </c>
      <c r="AT266" s="233" t="s">
        <v>316</v>
      </c>
      <c r="AU266" s="233" t="s">
        <v>173</v>
      </c>
      <c r="AY266" s="18" t="s">
        <v>159</v>
      </c>
      <c r="BE266" s="234">
        <f>IF(N266="základní",J266,0)</f>
        <v>0</v>
      </c>
      <c r="BF266" s="234">
        <f>IF(N266="snížená",J266,0)</f>
        <v>0</v>
      </c>
      <c r="BG266" s="234">
        <f>IF(N266="zákl. přenesená",J266,0)</f>
        <v>0</v>
      </c>
      <c r="BH266" s="234">
        <f>IF(N266="sníž. přenesená",J266,0)</f>
        <v>0</v>
      </c>
      <c r="BI266" s="234">
        <f>IF(N266="nulová",J266,0)</f>
        <v>0</v>
      </c>
      <c r="BJ266" s="18" t="s">
        <v>86</v>
      </c>
      <c r="BK266" s="234">
        <f>ROUND(I266*H266,2)</f>
        <v>0</v>
      </c>
      <c r="BL266" s="18" t="s">
        <v>86</v>
      </c>
      <c r="BM266" s="233" t="s">
        <v>1032</v>
      </c>
    </row>
    <row r="267" s="2" customFormat="1" ht="16.5" customHeight="1">
      <c r="A267" s="39"/>
      <c r="B267" s="40"/>
      <c r="C267" s="235" t="s">
        <v>1033</v>
      </c>
      <c r="D267" s="235" t="s">
        <v>316</v>
      </c>
      <c r="E267" s="236" t="s">
        <v>1034</v>
      </c>
      <c r="F267" s="237" t="s">
        <v>661</v>
      </c>
      <c r="G267" s="238" t="s">
        <v>176</v>
      </c>
      <c r="H267" s="239">
        <v>1</v>
      </c>
      <c r="I267" s="240"/>
      <c r="J267" s="241">
        <f>ROUND(I267*H267,2)</f>
        <v>0</v>
      </c>
      <c r="K267" s="242"/>
      <c r="L267" s="45"/>
      <c r="M267" s="243" t="s">
        <v>1</v>
      </c>
      <c r="N267" s="244" t="s">
        <v>43</v>
      </c>
      <c r="O267" s="92"/>
      <c r="P267" s="231">
        <f>O267*H267</f>
        <v>0</v>
      </c>
      <c r="Q267" s="231">
        <v>0</v>
      </c>
      <c r="R267" s="231">
        <f>Q267*H267</f>
        <v>0</v>
      </c>
      <c r="S267" s="231">
        <v>0</v>
      </c>
      <c r="T267" s="232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3" t="s">
        <v>86</v>
      </c>
      <c r="AT267" s="233" t="s">
        <v>316</v>
      </c>
      <c r="AU267" s="233" t="s">
        <v>173</v>
      </c>
      <c r="AY267" s="18" t="s">
        <v>159</v>
      </c>
      <c r="BE267" s="234">
        <f>IF(N267="základní",J267,0)</f>
        <v>0</v>
      </c>
      <c r="BF267" s="234">
        <f>IF(N267="snížená",J267,0)</f>
        <v>0</v>
      </c>
      <c r="BG267" s="234">
        <f>IF(N267="zákl. přenesená",J267,0)</f>
        <v>0</v>
      </c>
      <c r="BH267" s="234">
        <f>IF(N267="sníž. přenesená",J267,0)</f>
        <v>0</v>
      </c>
      <c r="BI267" s="234">
        <f>IF(N267="nulová",J267,0)</f>
        <v>0</v>
      </c>
      <c r="BJ267" s="18" t="s">
        <v>86</v>
      </c>
      <c r="BK267" s="234">
        <f>ROUND(I267*H267,2)</f>
        <v>0</v>
      </c>
      <c r="BL267" s="18" t="s">
        <v>86</v>
      </c>
      <c r="BM267" s="233" t="s">
        <v>1035</v>
      </c>
    </row>
    <row r="268" s="2" customFormat="1" ht="16.5" customHeight="1">
      <c r="A268" s="39"/>
      <c r="B268" s="40"/>
      <c r="C268" s="235" t="s">
        <v>1036</v>
      </c>
      <c r="D268" s="235" t="s">
        <v>316</v>
      </c>
      <c r="E268" s="236" t="s">
        <v>1037</v>
      </c>
      <c r="F268" s="237" t="s">
        <v>664</v>
      </c>
      <c r="G268" s="238" t="s">
        <v>176</v>
      </c>
      <c r="H268" s="239">
        <v>1</v>
      </c>
      <c r="I268" s="240"/>
      <c r="J268" s="241">
        <f>ROUND(I268*H268,2)</f>
        <v>0</v>
      </c>
      <c r="K268" s="242"/>
      <c r="L268" s="45"/>
      <c r="M268" s="243" t="s">
        <v>1</v>
      </c>
      <c r="N268" s="244" t="s">
        <v>43</v>
      </c>
      <c r="O268" s="92"/>
      <c r="P268" s="231">
        <f>O268*H268</f>
        <v>0</v>
      </c>
      <c r="Q268" s="231">
        <v>0</v>
      </c>
      <c r="R268" s="231">
        <f>Q268*H268</f>
        <v>0</v>
      </c>
      <c r="S268" s="231">
        <v>0</v>
      </c>
      <c r="T268" s="232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3" t="s">
        <v>86</v>
      </c>
      <c r="AT268" s="233" t="s">
        <v>316</v>
      </c>
      <c r="AU268" s="233" t="s">
        <v>173</v>
      </c>
      <c r="AY268" s="18" t="s">
        <v>159</v>
      </c>
      <c r="BE268" s="234">
        <f>IF(N268="základní",J268,0)</f>
        <v>0</v>
      </c>
      <c r="BF268" s="234">
        <f>IF(N268="snížená",J268,0)</f>
        <v>0</v>
      </c>
      <c r="BG268" s="234">
        <f>IF(N268="zákl. přenesená",J268,0)</f>
        <v>0</v>
      </c>
      <c r="BH268" s="234">
        <f>IF(N268="sníž. přenesená",J268,0)</f>
        <v>0</v>
      </c>
      <c r="BI268" s="234">
        <f>IF(N268="nulová",J268,0)</f>
        <v>0</v>
      </c>
      <c r="BJ268" s="18" t="s">
        <v>86</v>
      </c>
      <c r="BK268" s="234">
        <f>ROUND(I268*H268,2)</f>
        <v>0</v>
      </c>
      <c r="BL268" s="18" t="s">
        <v>86</v>
      </c>
      <c r="BM268" s="233" t="s">
        <v>1038</v>
      </c>
    </row>
    <row r="269" s="2" customFormat="1" ht="16.5" customHeight="1">
      <c r="A269" s="39"/>
      <c r="B269" s="40"/>
      <c r="C269" s="235" t="s">
        <v>1039</v>
      </c>
      <c r="D269" s="235" t="s">
        <v>316</v>
      </c>
      <c r="E269" s="236" t="s">
        <v>1040</v>
      </c>
      <c r="F269" s="237" t="s">
        <v>1041</v>
      </c>
      <c r="G269" s="238" t="s">
        <v>176</v>
      </c>
      <c r="H269" s="239">
        <v>1</v>
      </c>
      <c r="I269" s="240"/>
      <c r="J269" s="241">
        <f>ROUND(I269*H269,2)</f>
        <v>0</v>
      </c>
      <c r="K269" s="242"/>
      <c r="L269" s="45"/>
      <c r="M269" s="243" t="s">
        <v>1</v>
      </c>
      <c r="N269" s="244" t="s">
        <v>43</v>
      </c>
      <c r="O269" s="92"/>
      <c r="P269" s="231">
        <f>O269*H269</f>
        <v>0</v>
      </c>
      <c r="Q269" s="231">
        <v>0</v>
      </c>
      <c r="R269" s="231">
        <f>Q269*H269</f>
        <v>0</v>
      </c>
      <c r="S269" s="231">
        <v>0</v>
      </c>
      <c r="T269" s="232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3" t="s">
        <v>86</v>
      </c>
      <c r="AT269" s="233" t="s">
        <v>316</v>
      </c>
      <c r="AU269" s="233" t="s">
        <v>173</v>
      </c>
      <c r="AY269" s="18" t="s">
        <v>159</v>
      </c>
      <c r="BE269" s="234">
        <f>IF(N269="základní",J269,0)</f>
        <v>0</v>
      </c>
      <c r="BF269" s="234">
        <f>IF(N269="snížená",J269,0)</f>
        <v>0</v>
      </c>
      <c r="BG269" s="234">
        <f>IF(N269="zákl. přenesená",J269,0)</f>
        <v>0</v>
      </c>
      <c r="BH269" s="234">
        <f>IF(N269="sníž. přenesená",J269,0)</f>
        <v>0</v>
      </c>
      <c r="BI269" s="234">
        <f>IF(N269="nulová",J269,0)</f>
        <v>0</v>
      </c>
      <c r="BJ269" s="18" t="s">
        <v>86</v>
      </c>
      <c r="BK269" s="234">
        <f>ROUND(I269*H269,2)</f>
        <v>0</v>
      </c>
      <c r="BL269" s="18" t="s">
        <v>86</v>
      </c>
      <c r="BM269" s="233" t="s">
        <v>1042</v>
      </c>
    </row>
    <row r="270" s="2" customFormat="1" ht="16.5" customHeight="1">
      <c r="A270" s="39"/>
      <c r="B270" s="40"/>
      <c r="C270" s="235" t="s">
        <v>1043</v>
      </c>
      <c r="D270" s="235" t="s">
        <v>316</v>
      </c>
      <c r="E270" s="236" t="s">
        <v>1044</v>
      </c>
      <c r="F270" s="237" t="s">
        <v>667</v>
      </c>
      <c r="G270" s="238" t="s">
        <v>176</v>
      </c>
      <c r="H270" s="239">
        <v>1</v>
      </c>
      <c r="I270" s="240"/>
      <c r="J270" s="241">
        <f>ROUND(I270*H270,2)</f>
        <v>0</v>
      </c>
      <c r="K270" s="242"/>
      <c r="L270" s="45"/>
      <c r="M270" s="243" t="s">
        <v>1</v>
      </c>
      <c r="N270" s="244" t="s">
        <v>43</v>
      </c>
      <c r="O270" s="92"/>
      <c r="P270" s="231">
        <f>O270*H270</f>
        <v>0</v>
      </c>
      <c r="Q270" s="231">
        <v>0</v>
      </c>
      <c r="R270" s="231">
        <f>Q270*H270</f>
        <v>0</v>
      </c>
      <c r="S270" s="231">
        <v>0</v>
      </c>
      <c r="T270" s="232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3" t="s">
        <v>86</v>
      </c>
      <c r="AT270" s="233" t="s">
        <v>316</v>
      </c>
      <c r="AU270" s="233" t="s">
        <v>173</v>
      </c>
      <c r="AY270" s="18" t="s">
        <v>159</v>
      </c>
      <c r="BE270" s="234">
        <f>IF(N270="základní",J270,0)</f>
        <v>0</v>
      </c>
      <c r="BF270" s="234">
        <f>IF(N270="snížená",J270,0)</f>
        <v>0</v>
      </c>
      <c r="BG270" s="234">
        <f>IF(N270="zákl. přenesená",J270,0)</f>
        <v>0</v>
      </c>
      <c r="BH270" s="234">
        <f>IF(N270="sníž. přenesená",J270,0)</f>
        <v>0</v>
      </c>
      <c r="BI270" s="234">
        <f>IF(N270="nulová",J270,0)</f>
        <v>0</v>
      </c>
      <c r="BJ270" s="18" t="s">
        <v>86</v>
      </c>
      <c r="BK270" s="234">
        <f>ROUND(I270*H270,2)</f>
        <v>0</v>
      </c>
      <c r="BL270" s="18" t="s">
        <v>86</v>
      </c>
      <c r="BM270" s="233" t="s">
        <v>1045</v>
      </c>
    </row>
    <row r="271" s="2" customFormat="1" ht="16.5" customHeight="1">
      <c r="A271" s="39"/>
      <c r="B271" s="40"/>
      <c r="C271" s="235" t="s">
        <v>1046</v>
      </c>
      <c r="D271" s="235" t="s">
        <v>316</v>
      </c>
      <c r="E271" s="236" t="s">
        <v>1047</v>
      </c>
      <c r="F271" s="237" t="s">
        <v>670</v>
      </c>
      <c r="G271" s="238" t="s">
        <v>176</v>
      </c>
      <c r="H271" s="239">
        <v>1</v>
      </c>
      <c r="I271" s="240"/>
      <c r="J271" s="241">
        <f>ROUND(I271*H271,2)</f>
        <v>0</v>
      </c>
      <c r="K271" s="242"/>
      <c r="L271" s="45"/>
      <c r="M271" s="243" t="s">
        <v>1</v>
      </c>
      <c r="N271" s="244" t="s">
        <v>43</v>
      </c>
      <c r="O271" s="92"/>
      <c r="P271" s="231">
        <f>O271*H271</f>
        <v>0</v>
      </c>
      <c r="Q271" s="231">
        <v>0</v>
      </c>
      <c r="R271" s="231">
        <f>Q271*H271</f>
        <v>0</v>
      </c>
      <c r="S271" s="231">
        <v>0</v>
      </c>
      <c r="T271" s="232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3" t="s">
        <v>86</v>
      </c>
      <c r="AT271" s="233" t="s">
        <v>316</v>
      </c>
      <c r="AU271" s="233" t="s">
        <v>173</v>
      </c>
      <c r="AY271" s="18" t="s">
        <v>159</v>
      </c>
      <c r="BE271" s="234">
        <f>IF(N271="základní",J271,0)</f>
        <v>0</v>
      </c>
      <c r="BF271" s="234">
        <f>IF(N271="snížená",J271,0)</f>
        <v>0</v>
      </c>
      <c r="BG271" s="234">
        <f>IF(N271="zákl. přenesená",J271,0)</f>
        <v>0</v>
      </c>
      <c r="BH271" s="234">
        <f>IF(N271="sníž. přenesená",J271,0)</f>
        <v>0</v>
      </c>
      <c r="BI271" s="234">
        <f>IF(N271="nulová",J271,0)</f>
        <v>0</v>
      </c>
      <c r="BJ271" s="18" t="s">
        <v>86</v>
      </c>
      <c r="BK271" s="234">
        <f>ROUND(I271*H271,2)</f>
        <v>0</v>
      </c>
      <c r="BL271" s="18" t="s">
        <v>86</v>
      </c>
      <c r="BM271" s="233" t="s">
        <v>1048</v>
      </c>
    </row>
    <row r="272" s="2" customFormat="1" ht="16.5" customHeight="1">
      <c r="A272" s="39"/>
      <c r="B272" s="40"/>
      <c r="C272" s="235" t="s">
        <v>1049</v>
      </c>
      <c r="D272" s="235" t="s">
        <v>316</v>
      </c>
      <c r="E272" s="236" t="s">
        <v>1050</v>
      </c>
      <c r="F272" s="237" t="s">
        <v>673</v>
      </c>
      <c r="G272" s="238" t="s">
        <v>176</v>
      </c>
      <c r="H272" s="239">
        <v>1</v>
      </c>
      <c r="I272" s="240"/>
      <c r="J272" s="241">
        <f>ROUND(I272*H272,2)</f>
        <v>0</v>
      </c>
      <c r="K272" s="242"/>
      <c r="L272" s="45"/>
      <c r="M272" s="243" t="s">
        <v>1</v>
      </c>
      <c r="N272" s="244" t="s">
        <v>43</v>
      </c>
      <c r="O272" s="92"/>
      <c r="P272" s="231">
        <f>O272*H272</f>
        <v>0</v>
      </c>
      <c r="Q272" s="231">
        <v>0</v>
      </c>
      <c r="R272" s="231">
        <f>Q272*H272</f>
        <v>0</v>
      </c>
      <c r="S272" s="231">
        <v>0</v>
      </c>
      <c r="T272" s="232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3" t="s">
        <v>86</v>
      </c>
      <c r="AT272" s="233" t="s">
        <v>316</v>
      </c>
      <c r="AU272" s="233" t="s">
        <v>173</v>
      </c>
      <c r="AY272" s="18" t="s">
        <v>159</v>
      </c>
      <c r="BE272" s="234">
        <f>IF(N272="základní",J272,0)</f>
        <v>0</v>
      </c>
      <c r="BF272" s="234">
        <f>IF(N272="snížená",J272,0)</f>
        <v>0</v>
      </c>
      <c r="BG272" s="234">
        <f>IF(N272="zákl. přenesená",J272,0)</f>
        <v>0</v>
      </c>
      <c r="BH272" s="234">
        <f>IF(N272="sníž. přenesená",J272,0)</f>
        <v>0</v>
      </c>
      <c r="BI272" s="234">
        <f>IF(N272="nulová",J272,0)</f>
        <v>0</v>
      </c>
      <c r="BJ272" s="18" t="s">
        <v>86</v>
      </c>
      <c r="BK272" s="234">
        <f>ROUND(I272*H272,2)</f>
        <v>0</v>
      </c>
      <c r="BL272" s="18" t="s">
        <v>86</v>
      </c>
      <c r="BM272" s="233" t="s">
        <v>1051</v>
      </c>
    </row>
    <row r="273" s="2" customFormat="1" ht="24.15" customHeight="1">
      <c r="A273" s="39"/>
      <c r="B273" s="40"/>
      <c r="C273" s="235" t="s">
        <v>1052</v>
      </c>
      <c r="D273" s="235" t="s">
        <v>316</v>
      </c>
      <c r="E273" s="236" t="s">
        <v>1053</v>
      </c>
      <c r="F273" s="237" t="s">
        <v>1054</v>
      </c>
      <c r="G273" s="238" t="s">
        <v>176</v>
      </c>
      <c r="H273" s="239">
        <v>1</v>
      </c>
      <c r="I273" s="240"/>
      <c r="J273" s="241">
        <f>ROUND(I273*H273,2)</f>
        <v>0</v>
      </c>
      <c r="K273" s="242"/>
      <c r="L273" s="45"/>
      <c r="M273" s="243" t="s">
        <v>1</v>
      </c>
      <c r="N273" s="244" t="s">
        <v>43</v>
      </c>
      <c r="O273" s="92"/>
      <c r="P273" s="231">
        <f>O273*H273</f>
        <v>0</v>
      </c>
      <c r="Q273" s="231">
        <v>0</v>
      </c>
      <c r="R273" s="231">
        <f>Q273*H273</f>
        <v>0</v>
      </c>
      <c r="S273" s="231">
        <v>0</v>
      </c>
      <c r="T273" s="232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3" t="s">
        <v>86</v>
      </c>
      <c r="AT273" s="233" t="s">
        <v>316</v>
      </c>
      <c r="AU273" s="233" t="s">
        <v>173</v>
      </c>
      <c r="AY273" s="18" t="s">
        <v>159</v>
      </c>
      <c r="BE273" s="234">
        <f>IF(N273="základní",J273,0)</f>
        <v>0</v>
      </c>
      <c r="BF273" s="234">
        <f>IF(N273="snížená",J273,0)</f>
        <v>0</v>
      </c>
      <c r="BG273" s="234">
        <f>IF(N273="zákl. přenesená",J273,0)</f>
        <v>0</v>
      </c>
      <c r="BH273" s="234">
        <f>IF(N273="sníž. přenesená",J273,0)</f>
        <v>0</v>
      </c>
      <c r="BI273" s="234">
        <f>IF(N273="nulová",J273,0)</f>
        <v>0</v>
      </c>
      <c r="BJ273" s="18" t="s">
        <v>86</v>
      </c>
      <c r="BK273" s="234">
        <f>ROUND(I273*H273,2)</f>
        <v>0</v>
      </c>
      <c r="BL273" s="18" t="s">
        <v>86</v>
      </c>
      <c r="BM273" s="233" t="s">
        <v>1055</v>
      </c>
    </row>
    <row r="274" s="2" customFormat="1" ht="24.15" customHeight="1">
      <c r="A274" s="39"/>
      <c r="B274" s="40"/>
      <c r="C274" s="220" t="s">
        <v>1056</v>
      </c>
      <c r="D274" s="220" t="s">
        <v>163</v>
      </c>
      <c r="E274" s="221" t="s">
        <v>1057</v>
      </c>
      <c r="F274" s="222" t="s">
        <v>1058</v>
      </c>
      <c r="G274" s="223" t="s">
        <v>176</v>
      </c>
      <c r="H274" s="224">
        <v>1</v>
      </c>
      <c r="I274" s="225"/>
      <c r="J274" s="226">
        <f>ROUND(I274*H274,2)</f>
        <v>0</v>
      </c>
      <c r="K274" s="227"/>
      <c r="L274" s="228"/>
      <c r="M274" s="229" t="s">
        <v>1</v>
      </c>
      <c r="N274" s="230" t="s">
        <v>43</v>
      </c>
      <c r="O274" s="92"/>
      <c r="P274" s="231">
        <f>O274*H274</f>
        <v>0</v>
      </c>
      <c r="Q274" s="231">
        <v>0</v>
      </c>
      <c r="R274" s="231">
        <f>Q274*H274</f>
        <v>0</v>
      </c>
      <c r="S274" s="231">
        <v>0</v>
      </c>
      <c r="T274" s="232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3" t="s">
        <v>88</v>
      </c>
      <c r="AT274" s="233" t="s">
        <v>163</v>
      </c>
      <c r="AU274" s="233" t="s">
        <v>173</v>
      </c>
      <c r="AY274" s="18" t="s">
        <v>159</v>
      </c>
      <c r="BE274" s="234">
        <f>IF(N274="základní",J274,0)</f>
        <v>0</v>
      </c>
      <c r="BF274" s="234">
        <f>IF(N274="snížená",J274,0)</f>
        <v>0</v>
      </c>
      <c r="BG274" s="234">
        <f>IF(N274="zákl. přenesená",J274,0)</f>
        <v>0</v>
      </c>
      <c r="BH274" s="234">
        <f>IF(N274="sníž. přenesená",J274,0)</f>
        <v>0</v>
      </c>
      <c r="BI274" s="234">
        <f>IF(N274="nulová",J274,0)</f>
        <v>0</v>
      </c>
      <c r="BJ274" s="18" t="s">
        <v>86</v>
      </c>
      <c r="BK274" s="234">
        <f>ROUND(I274*H274,2)</f>
        <v>0</v>
      </c>
      <c r="BL274" s="18" t="s">
        <v>86</v>
      </c>
      <c r="BM274" s="233" t="s">
        <v>1059</v>
      </c>
    </row>
    <row r="275" s="2" customFormat="1" ht="16.5" customHeight="1">
      <c r="A275" s="39"/>
      <c r="B275" s="40"/>
      <c r="C275" s="235" t="s">
        <v>1060</v>
      </c>
      <c r="D275" s="235" t="s">
        <v>316</v>
      </c>
      <c r="E275" s="236" t="s">
        <v>1061</v>
      </c>
      <c r="F275" s="237" t="s">
        <v>676</v>
      </c>
      <c r="G275" s="238" t="s">
        <v>176</v>
      </c>
      <c r="H275" s="239">
        <v>1</v>
      </c>
      <c r="I275" s="240"/>
      <c r="J275" s="241">
        <f>ROUND(I275*H275,2)</f>
        <v>0</v>
      </c>
      <c r="K275" s="242"/>
      <c r="L275" s="45"/>
      <c r="M275" s="243" t="s">
        <v>1</v>
      </c>
      <c r="N275" s="244" t="s">
        <v>43</v>
      </c>
      <c r="O275" s="92"/>
      <c r="P275" s="231">
        <f>O275*H275</f>
        <v>0</v>
      </c>
      <c r="Q275" s="231">
        <v>0</v>
      </c>
      <c r="R275" s="231">
        <f>Q275*H275</f>
        <v>0</v>
      </c>
      <c r="S275" s="231">
        <v>0</v>
      </c>
      <c r="T275" s="232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3" t="s">
        <v>86</v>
      </c>
      <c r="AT275" s="233" t="s">
        <v>316</v>
      </c>
      <c r="AU275" s="233" t="s">
        <v>173</v>
      </c>
      <c r="AY275" s="18" t="s">
        <v>159</v>
      </c>
      <c r="BE275" s="234">
        <f>IF(N275="základní",J275,0)</f>
        <v>0</v>
      </c>
      <c r="BF275" s="234">
        <f>IF(N275="snížená",J275,0)</f>
        <v>0</v>
      </c>
      <c r="BG275" s="234">
        <f>IF(N275="zákl. přenesená",J275,0)</f>
        <v>0</v>
      </c>
      <c r="BH275" s="234">
        <f>IF(N275="sníž. přenesená",J275,0)</f>
        <v>0</v>
      </c>
      <c r="BI275" s="234">
        <f>IF(N275="nulová",J275,0)</f>
        <v>0</v>
      </c>
      <c r="BJ275" s="18" t="s">
        <v>86</v>
      </c>
      <c r="BK275" s="234">
        <f>ROUND(I275*H275,2)</f>
        <v>0</v>
      </c>
      <c r="BL275" s="18" t="s">
        <v>86</v>
      </c>
      <c r="BM275" s="233" t="s">
        <v>1062</v>
      </c>
    </row>
    <row r="276" s="2" customFormat="1" ht="16.5" customHeight="1">
      <c r="A276" s="39"/>
      <c r="B276" s="40"/>
      <c r="C276" s="220" t="s">
        <v>1063</v>
      </c>
      <c r="D276" s="220" t="s">
        <v>163</v>
      </c>
      <c r="E276" s="221" t="s">
        <v>1064</v>
      </c>
      <c r="F276" s="222" t="s">
        <v>679</v>
      </c>
      <c r="G276" s="223" t="s">
        <v>176</v>
      </c>
      <c r="H276" s="224">
        <v>1</v>
      </c>
      <c r="I276" s="225"/>
      <c r="J276" s="226">
        <f>ROUND(I276*H276,2)</f>
        <v>0</v>
      </c>
      <c r="K276" s="227"/>
      <c r="L276" s="228"/>
      <c r="M276" s="229" t="s">
        <v>1</v>
      </c>
      <c r="N276" s="230" t="s">
        <v>43</v>
      </c>
      <c r="O276" s="92"/>
      <c r="P276" s="231">
        <f>O276*H276</f>
        <v>0</v>
      </c>
      <c r="Q276" s="231">
        <v>0</v>
      </c>
      <c r="R276" s="231">
        <f>Q276*H276</f>
        <v>0</v>
      </c>
      <c r="S276" s="231">
        <v>0</v>
      </c>
      <c r="T276" s="232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3" t="s">
        <v>88</v>
      </c>
      <c r="AT276" s="233" t="s">
        <v>163</v>
      </c>
      <c r="AU276" s="233" t="s">
        <v>173</v>
      </c>
      <c r="AY276" s="18" t="s">
        <v>159</v>
      </c>
      <c r="BE276" s="234">
        <f>IF(N276="základní",J276,0)</f>
        <v>0</v>
      </c>
      <c r="BF276" s="234">
        <f>IF(N276="snížená",J276,0)</f>
        <v>0</v>
      </c>
      <c r="BG276" s="234">
        <f>IF(N276="zákl. přenesená",J276,0)</f>
        <v>0</v>
      </c>
      <c r="BH276" s="234">
        <f>IF(N276="sníž. přenesená",J276,0)</f>
        <v>0</v>
      </c>
      <c r="BI276" s="234">
        <f>IF(N276="nulová",J276,0)</f>
        <v>0</v>
      </c>
      <c r="BJ276" s="18" t="s">
        <v>86</v>
      </c>
      <c r="BK276" s="234">
        <f>ROUND(I276*H276,2)</f>
        <v>0</v>
      </c>
      <c r="BL276" s="18" t="s">
        <v>86</v>
      </c>
      <c r="BM276" s="233" t="s">
        <v>1065</v>
      </c>
    </row>
    <row r="277" s="12" customFormat="1" ht="20.88" customHeight="1">
      <c r="A277" s="12"/>
      <c r="B277" s="204"/>
      <c r="C277" s="205"/>
      <c r="D277" s="206" t="s">
        <v>77</v>
      </c>
      <c r="E277" s="218" t="s">
        <v>1066</v>
      </c>
      <c r="F277" s="218" t="s">
        <v>681</v>
      </c>
      <c r="G277" s="205"/>
      <c r="H277" s="205"/>
      <c r="I277" s="208"/>
      <c r="J277" s="219">
        <f>BK277</f>
        <v>0</v>
      </c>
      <c r="K277" s="205"/>
      <c r="L277" s="210"/>
      <c r="M277" s="211"/>
      <c r="N277" s="212"/>
      <c r="O277" s="212"/>
      <c r="P277" s="213">
        <f>SUM(P278:P311)</f>
        <v>0</v>
      </c>
      <c r="Q277" s="212"/>
      <c r="R277" s="213">
        <f>SUM(R278:R311)</f>
        <v>0</v>
      </c>
      <c r="S277" s="212"/>
      <c r="T277" s="214">
        <f>SUM(T278:T311)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5" t="s">
        <v>162</v>
      </c>
      <c r="AT277" s="216" t="s">
        <v>77</v>
      </c>
      <c r="AU277" s="216" t="s">
        <v>88</v>
      </c>
      <c r="AY277" s="215" t="s">
        <v>159</v>
      </c>
      <c r="BK277" s="217">
        <f>SUM(BK278:BK311)</f>
        <v>0</v>
      </c>
    </row>
    <row r="278" s="2" customFormat="1" ht="16.5" customHeight="1">
      <c r="A278" s="39"/>
      <c r="B278" s="40"/>
      <c r="C278" s="235" t="s">
        <v>1067</v>
      </c>
      <c r="D278" s="235" t="s">
        <v>316</v>
      </c>
      <c r="E278" s="236" t="s">
        <v>1068</v>
      </c>
      <c r="F278" s="237" t="s">
        <v>683</v>
      </c>
      <c r="G278" s="238" t="s">
        <v>341</v>
      </c>
      <c r="H278" s="239">
        <v>36</v>
      </c>
      <c r="I278" s="240"/>
      <c r="J278" s="241">
        <f>ROUND(I278*H278,2)</f>
        <v>0</v>
      </c>
      <c r="K278" s="242"/>
      <c r="L278" s="45"/>
      <c r="M278" s="243" t="s">
        <v>1</v>
      </c>
      <c r="N278" s="244" t="s">
        <v>43</v>
      </c>
      <c r="O278" s="92"/>
      <c r="P278" s="231">
        <f>O278*H278</f>
        <v>0</v>
      </c>
      <c r="Q278" s="231">
        <v>0</v>
      </c>
      <c r="R278" s="231">
        <f>Q278*H278</f>
        <v>0</v>
      </c>
      <c r="S278" s="231">
        <v>0</v>
      </c>
      <c r="T278" s="232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3" t="s">
        <v>86</v>
      </c>
      <c r="AT278" s="233" t="s">
        <v>316</v>
      </c>
      <c r="AU278" s="233" t="s">
        <v>173</v>
      </c>
      <c r="AY278" s="18" t="s">
        <v>159</v>
      </c>
      <c r="BE278" s="234">
        <f>IF(N278="základní",J278,0)</f>
        <v>0</v>
      </c>
      <c r="BF278" s="234">
        <f>IF(N278="snížená",J278,0)</f>
        <v>0</v>
      </c>
      <c r="BG278" s="234">
        <f>IF(N278="zákl. přenesená",J278,0)</f>
        <v>0</v>
      </c>
      <c r="BH278" s="234">
        <f>IF(N278="sníž. přenesená",J278,0)</f>
        <v>0</v>
      </c>
      <c r="BI278" s="234">
        <f>IF(N278="nulová",J278,0)</f>
        <v>0</v>
      </c>
      <c r="BJ278" s="18" t="s">
        <v>86</v>
      </c>
      <c r="BK278" s="234">
        <f>ROUND(I278*H278,2)</f>
        <v>0</v>
      </c>
      <c r="BL278" s="18" t="s">
        <v>86</v>
      </c>
      <c r="BM278" s="233" t="s">
        <v>1069</v>
      </c>
    </row>
    <row r="279" s="2" customFormat="1" ht="16.5" customHeight="1">
      <c r="A279" s="39"/>
      <c r="B279" s="40"/>
      <c r="C279" s="220" t="s">
        <v>1070</v>
      </c>
      <c r="D279" s="220" t="s">
        <v>163</v>
      </c>
      <c r="E279" s="221" t="s">
        <v>1071</v>
      </c>
      <c r="F279" s="222" t="s">
        <v>686</v>
      </c>
      <c r="G279" s="223" t="s">
        <v>341</v>
      </c>
      <c r="H279" s="224">
        <v>36</v>
      </c>
      <c r="I279" s="225"/>
      <c r="J279" s="226">
        <f>ROUND(I279*H279,2)</f>
        <v>0</v>
      </c>
      <c r="K279" s="227"/>
      <c r="L279" s="228"/>
      <c r="M279" s="229" t="s">
        <v>1</v>
      </c>
      <c r="N279" s="230" t="s">
        <v>43</v>
      </c>
      <c r="O279" s="92"/>
      <c r="P279" s="231">
        <f>O279*H279</f>
        <v>0</v>
      </c>
      <c r="Q279" s="231">
        <v>0</v>
      </c>
      <c r="R279" s="231">
        <f>Q279*H279</f>
        <v>0</v>
      </c>
      <c r="S279" s="231">
        <v>0</v>
      </c>
      <c r="T279" s="232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3" t="s">
        <v>88</v>
      </c>
      <c r="AT279" s="233" t="s">
        <v>163</v>
      </c>
      <c r="AU279" s="233" t="s">
        <v>173</v>
      </c>
      <c r="AY279" s="18" t="s">
        <v>159</v>
      </c>
      <c r="BE279" s="234">
        <f>IF(N279="základní",J279,0)</f>
        <v>0</v>
      </c>
      <c r="BF279" s="234">
        <f>IF(N279="snížená",J279,0)</f>
        <v>0</v>
      </c>
      <c r="BG279" s="234">
        <f>IF(N279="zákl. přenesená",J279,0)</f>
        <v>0</v>
      </c>
      <c r="BH279" s="234">
        <f>IF(N279="sníž. přenesená",J279,0)</f>
        <v>0</v>
      </c>
      <c r="BI279" s="234">
        <f>IF(N279="nulová",J279,0)</f>
        <v>0</v>
      </c>
      <c r="BJ279" s="18" t="s">
        <v>86</v>
      </c>
      <c r="BK279" s="234">
        <f>ROUND(I279*H279,2)</f>
        <v>0</v>
      </c>
      <c r="BL279" s="18" t="s">
        <v>86</v>
      </c>
      <c r="BM279" s="233" t="s">
        <v>1072</v>
      </c>
    </row>
    <row r="280" s="2" customFormat="1" ht="16.5" customHeight="1">
      <c r="A280" s="39"/>
      <c r="B280" s="40"/>
      <c r="C280" s="235" t="s">
        <v>1073</v>
      </c>
      <c r="D280" s="235" t="s">
        <v>316</v>
      </c>
      <c r="E280" s="236" t="s">
        <v>1074</v>
      </c>
      <c r="F280" s="237" t="s">
        <v>1075</v>
      </c>
      <c r="G280" s="238" t="s">
        <v>341</v>
      </c>
      <c r="H280" s="239">
        <v>64</v>
      </c>
      <c r="I280" s="240"/>
      <c r="J280" s="241">
        <f>ROUND(I280*H280,2)</f>
        <v>0</v>
      </c>
      <c r="K280" s="242"/>
      <c r="L280" s="45"/>
      <c r="M280" s="243" t="s">
        <v>1</v>
      </c>
      <c r="N280" s="244" t="s">
        <v>43</v>
      </c>
      <c r="O280" s="92"/>
      <c r="P280" s="231">
        <f>O280*H280</f>
        <v>0</v>
      </c>
      <c r="Q280" s="231">
        <v>0</v>
      </c>
      <c r="R280" s="231">
        <f>Q280*H280</f>
        <v>0</v>
      </c>
      <c r="S280" s="231">
        <v>0</v>
      </c>
      <c r="T280" s="232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3" t="s">
        <v>86</v>
      </c>
      <c r="AT280" s="233" t="s">
        <v>316</v>
      </c>
      <c r="AU280" s="233" t="s">
        <v>173</v>
      </c>
      <c r="AY280" s="18" t="s">
        <v>159</v>
      </c>
      <c r="BE280" s="234">
        <f>IF(N280="základní",J280,0)</f>
        <v>0</v>
      </c>
      <c r="BF280" s="234">
        <f>IF(N280="snížená",J280,0)</f>
        <v>0</v>
      </c>
      <c r="BG280" s="234">
        <f>IF(N280="zákl. přenesená",J280,0)</f>
        <v>0</v>
      </c>
      <c r="BH280" s="234">
        <f>IF(N280="sníž. přenesená",J280,0)</f>
        <v>0</v>
      </c>
      <c r="BI280" s="234">
        <f>IF(N280="nulová",J280,0)</f>
        <v>0</v>
      </c>
      <c r="BJ280" s="18" t="s">
        <v>86</v>
      </c>
      <c r="BK280" s="234">
        <f>ROUND(I280*H280,2)</f>
        <v>0</v>
      </c>
      <c r="BL280" s="18" t="s">
        <v>86</v>
      </c>
      <c r="BM280" s="233" t="s">
        <v>1076</v>
      </c>
    </row>
    <row r="281" s="2" customFormat="1" ht="16.5" customHeight="1">
      <c r="A281" s="39"/>
      <c r="B281" s="40"/>
      <c r="C281" s="220" t="s">
        <v>1077</v>
      </c>
      <c r="D281" s="220" t="s">
        <v>163</v>
      </c>
      <c r="E281" s="221" t="s">
        <v>1078</v>
      </c>
      <c r="F281" s="222" t="s">
        <v>1079</v>
      </c>
      <c r="G281" s="223" t="s">
        <v>341</v>
      </c>
      <c r="H281" s="224">
        <v>64</v>
      </c>
      <c r="I281" s="225"/>
      <c r="J281" s="226">
        <f>ROUND(I281*H281,2)</f>
        <v>0</v>
      </c>
      <c r="K281" s="227"/>
      <c r="L281" s="228"/>
      <c r="M281" s="229" t="s">
        <v>1</v>
      </c>
      <c r="N281" s="230" t="s">
        <v>43</v>
      </c>
      <c r="O281" s="92"/>
      <c r="P281" s="231">
        <f>O281*H281</f>
        <v>0</v>
      </c>
      <c r="Q281" s="231">
        <v>0</v>
      </c>
      <c r="R281" s="231">
        <f>Q281*H281</f>
        <v>0</v>
      </c>
      <c r="S281" s="231">
        <v>0</v>
      </c>
      <c r="T281" s="232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3" t="s">
        <v>88</v>
      </c>
      <c r="AT281" s="233" t="s">
        <v>163</v>
      </c>
      <c r="AU281" s="233" t="s">
        <v>173</v>
      </c>
      <c r="AY281" s="18" t="s">
        <v>159</v>
      </c>
      <c r="BE281" s="234">
        <f>IF(N281="základní",J281,0)</f>
        <v>0</v>
      </c>
      <c r="BF281" s="234">
        <f>IF(N281="snížená",J281,0)</f>
        <v>0</v>
      </c>
      <c r="BG281" s="234">
        <f>IF(N281="zákl. přenesená",J281,0)</f>
        <v>0</v>
      </c>
      <c r="BH281" s="234">
        <f>IF(N281="sníž. přenesená",J281,0)</f>
        <v>0</v>
      </c>
      <c r="BI281" s="234">
        <f>IF(N281="nulová",J281,0)</f>
        <v>0</v>
      </c>
      <c r="BJ281" s="18" t="s">
        <v>86</v>
      </c>
      <c r="BK281" s="234">
        <f>ROUND(I281*H281,2)</f>
        <v>0</v>
      </c>
      <c r="BL281" s="18" t="s">
        <v>86</v>
      </c>
      <c r="BM281" s="233" t="s">
        <v>1080</v>
      </c>
    </row>
    <row r="282" s="2" customFormat="1" ht="21.75" customHeight="1">
      <c r="A282" s="39"/>
      <c r="B282" s="40"/>
      <c r="C282" s="235" t="s">
        <v>1081</v>
      </c>
      <c r="D282" s="235" t="s">
        <v>316</v>
      </c>
      <c r="E282" s="236" t="s">
        <v>1082</v>
      </c>
      <c r="F282" s="237" t="s">
        <v>1083</v>
      </c>
      <c r="G282" s="238" t="s">
        <v>341</v>
      </c>
      <c r="H282" s="239">
        <v>10</v>
      </c>
      <c r="I282" s="240"/>
      <c r="J282" s="241">
        <f>ROUND(I282*H282,2)</f>
        <v>0</v>
      </c>
      <c r="K282" s="242"/>
      <c r="L282" s="45"/>
      <c r="M282" s="243" t="s">
        <v>1</v>
      </c>
      <c r="N282" s="244" t="s">
        <v>43</v>
      </c>
      <c r="O282" s="92"/>
      <c r="P282" s="231">
        <f>O282*H282</f>
        <v>0</v>
      </c>
      <c r="Q282" s="231">
        <v>0</v>
      </c>
      <c r="R282" s="231">
        <f>Q282*H282</f>
        <v>0</v>
      </c>
      <c r="S282" s="231">
        <v>0</v>
      </c>
      <c r="T282" s="232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3" t="s">
        <v>86</v>
      </c>
      <c r="AT282" s="233" t="s">
        <v>316</v>
      </c>
      <c r="AU282" s="233" t="s">
        <v>173</v>
      </c>
      <c r="AY282" s="18" t="s">
        <v>159</v>
      </c>
      <c r="BE282" s="234">
        <f>IF(N282="základní",J282,0)</f>
        <v>0</v>
      </c>
      <c r="BF282" s="234">
        <f>IF(N282="snížená",J282,0)</f>
        <v>0</v>
      </c>
      <c r="BG282" s="234">
        <f>IF(N282="zákl. přenesená",J282,0)</f>
        <v>0</v>
      </c>
      <c r="BH282" s="234">
        <f>IF(N282="sníž. přenesená",J282,0)</f>
        <v>0</v>
      </c>
      <c r="BI282" s="234">
        <f>IF(N282="nulová",J282,0)</f>
        <v>0</v>
      </c>
      <c r="BJ282" s="18" t="s">
        <v>86</v>
      </c>
      <c r="BK282" s="234">
        <f>ROUND(I282*H282,2)</f>
        <v>0</v>
      </c>
      <c r="BL282" s="18" t="s">
        <v>86</v>
      </c>
      <c r="BM282" s="233" t="s">
        <v>1084</v>
      </c>
    </row>
    <row r="283" s="2" customFormat="1" ht="21.75" customHeight="1">
      <c r="A283" s="39"/>
      <c r="B283" s="40"/>
      <c r="C283" s="220" t="s">
        <v>1085</v>
      </c>
      <c r="D283" s="220" t="s">
        <v>163</v>
      </c>
      <c r="E283" s="221" t="s">
        <v>1086</v>
      </c>
      <c r="F283" s="222" t="s">
        <v>1087</v>
      </c>
      <c r="G283" s="223" t="s">
        <v>341</v>
      </c>
      <c r="H283" s="224">
        <v>10</v>
      </c>
      <c r="I283" s="225"/>
      <c r="J283" s="226">
        <f>ROUND(I283*H283,2)</f>
        <v>0</v>
      </c>
      <c r="K283" s="227"/>
      <c r="L283" s="228"/>
      <c r="M283" s="229" t="s">
        <v>1</v>
      </c>
      <c r="N283" s="230" t="s">
        <v>43</v>
      </c>
      <c r="O283" s="92"/>
      <c r="P283" s="231">
        <f>O283*H283</f>
        <v>0</v>
      </c>
      <c r="Q283" s="231">
        <v>0</v>
      </c>
      <c r="R283" s="231">
        <f>Q283*H283</f>
        <v>0</v>
      </c>
      <c r="S283" s="231">
        <v>0</v>
      </c>
      <c r="T283" s="232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3" t="s">
        <v>88</v>
      </c>
      <c r="AT283" s="233" t="s">
        <v>163</v>
      </c>
      <c r="AU283" s="233" t="s">
        <v>173</v>
      </c>
      <c r="AY283" s="18" t="s">
        <v>159</v>
      </c>
      <c r="BE283" s="234">
        <f>IF(N283="základní",J283,0)</f>
        <v>0</v>
      </c>
      <c r="BF283" s="234">
        <f>IF(N283="snížená",J283,0)</f>
        <v>0</v>
      </c>
      <c r="BG283" s="234">
        <f>IF(N283="zákl. přenesená",J283,0)</f>
        <v>0</v>
      </c>
      <c r="BH283" s="234">
        <f>IF(N283="sníž. přenesená",J283,0)</f>
        <v>0</v>
      </c>
      <c r="BI283" s="234">
        <f>IF(N283="nulová",J283,0)</f>
        <v>0</v>
      </c>
      <c r="BJ283" s="18" t="s">
        <v>86</v>
      </c>
      <c r="BK283" s="234">
        <f>ROUND(I283*H283,2)</f>
        <v>0</v>
      </c>
      <c r="BL283" s="18" t="s">
        <v>86</v>
      </c>
      <c r="BM283" s="233" t="s">
        <v>1088</v>
      </c>
    </row>
    <row r="284" s="2" customFormat="1" ht="16.5" customHeight="1">
      <c r="A284" s="39"/>
      <c r="B284" s="40"/>
      <c r="C284" s="235" t="s">
        <v>1089</v>
      </c>
      <c r="D284" s="235" t="s">
        <v>316</v>
      </c>
      <c r="E284" s="236" t="s">
        <v>1090</v>
      </c>
      <c r="F284" s="237" t="s">
        <v>1091</v>
      </c>
      <c r="G284" s="238" t="s">
        <v>341</v>
      </c>
      <c r="H284" s="239">
        <v>290</v>
      </c>
      <c r="I284" s="240"/>
      <c r="J284" s="241">
        <f>ROUND(I284*H284,2)</f>
        <v>0</v>
      </c>
      <c r="K284" s="242"/>
      <c r="L284" s="45"/>
      <c r="M284" s="243" t="s">
        <v>1</v>
      </c>
      <c r="N284" s="244" t="s">
        <v>43</v>
      </c>
      <c r="O284" s="92"/>
      <c r="P284" s="231">
        <f>O284*H284</f>
        <v>0</v>
      </c>
      <c r="Q284" s="231">
        <v>0</v>
      </c>
      <c r="R284" s="231">
        <f>Q284*H284</f>
        <v>0</v>
      </c>
      <c r="S284" s="231">
        <v>0</v>
      </c>
      <c r="T284" s="232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3" t="s">
        <v>86</v>
      </c>
      <c r="AT284" s="233" t="s">
        <v>316</v>
      </c>
      <c r="AU284" s="233" t="s">
        <v>173</v>
      </c>
      <c r="AY284" s="18" t="s">
        <v>159</v>
      </c>
      <c r="BE284" s="234">
        <f>IF(N284="základní",J284,0)</f>
        <v>0</v>
      </c>
      <c r="BF284" s="234">
        <f>IF(N284="snížená",J284,0)</f>
        <v>0</v>
      </c>
      <c r="BG284" s="234">
        <f>IF(N284="zákl. přenesená",J284,0)</f>
        <v>0</v>
      </c>
      <c r="BH284" s="234">
        <f>IF(N284="sníž. přenesená",J284,0)</f>
        <v>0</v>
      </c>
      <c r="BI284" s="234">
        <f>IF(N284="nulová",J284,0)</f>
        <v>0</v>
      </c>
      <c r="BJ284" s="18" t="s">
        <v>86</v>
      </c>
      <c r="BK284" s="234">
        <f>ROUND(I284*H284,2)</f>
        <v>0</v>
      </c>
      <c r="BL284" s="18" t="s">
        <v>86</v>
      </c>
      <c r="BM284" s="233" t="s">
        <v>1092</v>
      </c>
    </row>
    <row r="285" s="2" customFormat="1" ht="16.5" customHeight="1">
      <c r="A285" s="39"/>
      <c r="B285" s="40"/>
      <c r="C285" s="220" t="s">
        <v>1093</v>
      </c>
      <c r="D285" s="220" t="s">
        <v>163</v>
      </c>
      <c r="E285" s="221" t="s">
        <v>1094</v>
      </c>
      <c r="F285" s="222" t="s">
        <v>1095</v>
      </c>
      <c r="G285" s="223" t="s">
        <v>341</v>
      </c>
      <c r="H285" s="224">
        <v>290</v>
      </c>
      <c r="I285" s="225"/>
      <c r="J285" s="226">
        <f>ROUND(I285*H285,2)</f>
        <v>0</v>
      </c>
      <c r="K285" s="227"/>
      <c r="L285" s="228"/>
      <c r="M285" s="229" t="s">
        <v>1</v>
      </c>
      <c r="N285" s="230" t="s">
        <v>43</v>
      </c>
      <c r="O285" s="92"/>
      <c r="P285" s="231">
        <f>O285*H285</f>
        <v>0</v>
      </c>
      <c r="Q285" s="231">
        <v>0</v>
      </c>
      <c r="R285" s="231">
        <f>Q285*H285</f>
        <v>0</v>
      </c>
      <c r="S285" s="231">
        <v>0</v>
      </c>
      <c r="T285" s="232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3" t="s">
        <v>88</v>
      </c>
      <c r="AT285" s="233" t="s">
        <v>163</v>
      </c>
      <c r="AU285" s="233" t="s">
        <v>173</v>
      </c>
      <c r="AY285" s="18" t="s">
        <v>159</v>
      </c>
      <c r="BE285" s="234">
        <f>IF(N285="základní",J285,0)</f>
        <v>0</v>
      </c>
      <c r="BF285" s="234">
        <f>IF(N285="snížená",J285,0)</f>
        <v>0</v>
      </c>
      <c r="BG285" s="234">
        <f>IF(N285="zákl. přenesená",J285,0)</f>
        <v>0</v>
      </c>
      <c r="BH285" s="234">
        <f>IF(N285="sníž. přenesená",J285,0)</f>
        <v>0</v>
      </c>
      <c r="BI285" s="234">
        <f>IF(N285="nulová",J285,0)</f>
        <v>0</v>
      </c>
      <c r="BJ285" s="18" t="s">
        <v>86</v>
      </c>
      <c r="BK285" s="234">
        <f>ROUND(I285*H285,2)</f>
        <v>0</v>
      </c>
      <c r="BL285" s="18" t="s">
        <v>86</v>
      </c>
      <c r="BM285" s="233" t="s">
        <v>1096</v>
      </c>
    </row>
    <row r="286" s="2" customFormat="1" ht="16.5" customHeight="1">
      <c r="A286" s="39"/>
      <c r="B286" s="40"/>
      <c r="C286" s="235" t="s">
        <v>1097</v>
      </c>
      <c r="D286" s="235" t="s">
        <v>316</v>
      </c>
      <c r="E286" s="236" t="s">
        <v>1098</v>
      </c>
      <c r="F286" s="237" t="s">
        <v>1099</v>
      </c>
      <c r="G286" s="238" t="s">
        <v>341</v>
      </c>
      <c r="H286" s="239">
        <v>50</v>
      </c>
      <c r="I286" s="240"/>
      <c r="J286" s="241">
        <f>ROUND(I286*H286,2)</f>
        <v>0</v>
      </c>
      <c r="K286" s="242"/>
      <c r="L286" s="45"/>
      <c r="M286" s="243" t="s">
        <v>1</v>
      </c>
      <c r="N286" s="244" t="s">
        <v>43</v>
      </c>
      <c r="O286" s="92"/>
      <c r="P286" s="231">
        <f>O286*H286</f>
        <v>0</v>
      </c>
      <c r="Q286" s="231">
        <v>0</v>
      </c>
      <c r="R286" s="231">
        <f>Q286*H286</f>
        <v>0</v>
      </c>
      <c r="S286" s="231">
        <v>0</v>
      </c>
      <c r="T286" s="232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3" t="s">
        <v>86</v>
      </c>
      <c r="AT286" s="233" t="s">
        <v>316</v>
      </c>
      <c r="AU286" s="233" t="s">
        <v>173</v>
      </c>
      <c r="AY286" s="18" t="s">
        <v>159</v>
      </c>
      <c r="BE286" s="234">
        <f>IF(N286="základní",J286,0)</f>
        <v>0</v>
      </c>
      <c r="BF286" s="234">
        <f>IF(N286="snížená",J286,0)</f>
        <v>0</v>
      </c>
      <c r="BG286" s="234">
        <f>IF(N286="zákl. přenesená",J286,0)</f>
        <v>0</v>
      </c>
      <c r="BH286" s="234">
        <f>IF(N286="sníž. přenesená",J286,0)</f>
        <v>0</v>
      </c>
      <c r="BI286" s="234">
        <f>IF(N286="nulová",J286,0)</f>
        <v>0</v>
      </c>
      <c r="BJ286" s="18" t="s">
        <v>86</v>
      </c>
      <c r="BK286" s="234">
        <f>ROUND(I286*H286,2)</f>
        <v>0</v>
      </c>
      <c r="BL286" s="18" t="s">
        <v>86</v>
      </c>
      <c r="BM286" s="233" t="s">
        <v>1100</v>
      </c>
    </row>
    <row r="287" s="2" customFormat="1" ht="16.5" customHeight="1">
      <c r="A287" s="39"/>
      <c r="B287" s="40"/>
      <c r="C287" s="220" t="s">
        <v>1101</v>
      </c>
      <c r="D287" s="220" t="s">
        <v>163</v>
      </c>
      <c r="E287" s="221" t="s">
        <v>1102</v>
      </c>
      <c r="F287" s="222" t="s">
        <v>1103</v>
      </c>
      <c r="G287" s="223" t="s">
        <v>341</v>
      </c>
      <c r="H287" s="224">
        <v>50</v>
      </c>
      <c r="I287" s="225"/>
      <c r="J287" s="226">
        <f>ROUND(I287*H287,2)</f>
        <v>0</v>
      </c>
      <c r="K287" s="227"/>
      <c r="L287" s="228"/>
      <c r="M287" s="229" t="s">
        <v>1</v>
      </c>
      <c r="N287" s="230" t="s">
        <v>43</v>
      </c>
      <c r="O287" s="92"/>
      <c r="P287" s="231">
        <f>O287*H287</f>
        <v>0</v>
      </c>
      <c r="Q287" s="231">
        <v>0</v>
      </c>
      <c r="R287" s="231">
        <f>Q287*H287</f>
        <v>0</v>
      </c>
      <c r="S287" s="231">
        <v>0</v>
      </c>
      <c r="T287" s="232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3" t="s">
        <v>88</v>
      </c>
      <c r="AT287" s="233" t="s">
        <v>163</v>
      </c>
      <c r="AU287" s="233" t="s">
        <v>173</v>
      </c>
      <c r="AY287" s="18" t="s">
        <v>159</v>
      </c>
      <c r="BE287" s="234">
        <f>IF(N287="základní",J287,0)</f>
        <v>0</v>
      </c>
      <c r="BF287" s="234">
        <f>IF(N287="snížená",J287,0)</f>
        <v>0</v>
      </c>
      <c r="BG287" s="234">
        <f>IF(N287="zákl. přenesená",J287,0)</f>
        <v>0</v>
      </c>
      <c r="BH287" s="234">
        <f>IF(N287="sníž. přenesená",J287,0)</f>
        <v>0</v>
      </c>
      <c r="BI287" s="234">
        <f>IF(N287="nulová",J287,0)</f>
        <v>0</v>
      </c>
      <c r="BJ287" s="18" t="s">
        <v>86</v>
      </c>
      <c r="BK287" s="234">
        <f>ROUND(I287*H287,2)</f>
        <v>0</v>
      </c>
      <c r="BL287" s="18" t="s">
        <v>86</v>
      </c>
      <c r="BM287" s="233" t="s">
        <v>1104</v>
      </c>
    </row>
    <row r="288" s="2" customFormat="1" ht="16.5" customHeight="1">
      <c r="A288" s="39"/>
      <c r="B288" s="40"/>
      <c r="C288" s="235" t="s">
        <v>1105</v>
      </c>
      <c r="D288" s="235" t="s">
        <v>316</v>
      </c>
      <c r="E288" s="236" t="s">
        <v>1106</v>
      </c>
      <c r="F288" s="237" t="s">
        <v>1107</v>
      </c>
      <c r="G288" s="238" t="s">
        <v>341</v>
      </c>
      <c r="H288" s="239">
        <v>130</v>
      </c>
      <c r="I288" s="240"/>
      <c r="J288" s="241">
        <f>ROUND(I288*H288,2)</f>
        <v>0</v>
      </c>
      <c r="K288" s="242"/>
      <c r="L288" s="45"/>
      <c r="M288" s="243" t="s">
        <v>1</v>
      </c>
      <c r="N288" s="244" t="s">
        <v>43</v>
      </c>
      <c r="O288" s="92"/>
      <c r="P288" s="231">
        <f>O288*H288</f>
        <v>0</v>
      </c>
      <c r="Q288" s="231">
        <v>0</v>
      </c>
      <c r="R288" s="231">
        <f>Q288*H288</f>
        <v>0</v>
      </c>
      <c r="S288" s="231">
        <v>0</v>
      </c>
      <c r="T288" s="232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3" t="s">
        <v>86</v>
      </c>
      <c r="AT288" s="233" t="s">
        <v>316</v>
      </c>
      <c r="AU288" s="233" t="s">
        <v>173</v>
      </c>
      <c r="AY288" s="18" t="s">
        <v>159</v>
      </c>
      <c r="BE288" s="234">
        <f>IF(N288="základní",J288,0)</f>
        <v>0</v>
      </c>
      <c r="BF288" s="234">
        <f>IF(N288="snížená",J288,0)</f>
        <v>0</v>
      </c>
      <c r="BG288" s="234">
        <f>IF(N288="zákl. přenesená",J288,0)</f>
        <v>0</v>
      </c>
      <c r="BH288" s="234">
        <f>IF(N288="sníž. přenesená",J288,0)</f>
        <v>0</v>
      </c>
      <c r="BI288" s="234">
        <f>IF(N288="nulová",J288,0)</f>
        <v>0</v>
      </c>
      <c r="BJ288" s="18" t="s">
        <v>86</v>
      </c>
      <c r="BK288" s="234">
        <f>ROUND(I288*H288,2)</f>
        <v>0</v>
      </c>
      <c r="BL288" s="18" t="s">
        <v>86</v>
      </c>
      <c r="BM288" s="233" t="s">
        <v>1108</v>
      </c>
    </row>
    <row r="289" s="2" customFormat="1" ht="16.5" customHeight="1">
      <c r="A289" s="39"/>
      <c r="B289" s="40"/>
      <c r="C289" s="220" t="s">
        <v>1109</v>
      </c>
      <c r="D289" s="220" t="s">
        <v>163</v>
      </c>
      <c r="E289" s="221" t="s">
        <v>1110</v>
      </c>
      <c r="F289" s="222" t="s">
        <v>1111</v>
      </c>
      <c r="G289" s="223" t="s">
        <v>341</v>
      </c>
      <c r="H289" s="224">
        <v>130</v>
      </c>
      <c r="I289" s="225"/>
      <c r="J289" s="226">
        <f>ROUND(I289*H289,2)</f>
        <v>0</v>
      </c>
      <c r="K289" s="227"/>
      <c r="L289" s="228"/>
      <c r="M289" s="229" t="s">
        <v>1</v>
      </c>
      <c r="N289" s="230" t="s">
        <v>43</v>
      </c>
      <c r="O289" s="92"/>
      <c r="P289" s="231">
        <f>O289*H289</f>
        <v>0</v>
      </c>
      <c r="Q289" s="231">
        <v>0</v>
      </c>
      <c r="R289" s="231">
        <f>Q289*H289</f>
        <v>0</v>
      </c>
      <c r="S289" s="231">
        <v>0</v>
      </c>
      <c r="T289" s="232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3" t="s">
        <v>88</v>
      </c>
      <c r="AT289" s="233" t="s">
        <v>163</v>
      </c>
      <c r="AU289" s="233" t="s">
        <v>173</v>
      </c>
      <c r="AY289" s="18" t="s">
        <v>159</v>
      </c>
      <c r="BE289" s="234">
        <f>IF(N289="základní",J289,0)</f>
        <v>0</v>
      </c>
      <c r="BF289" s="234">
        <f>IF(N289="snížená",J289,0)</f>
        <v>0</v>
      </c>
      <c r="BG289" s="234">
        <f>IF(N289="zákl. přenesená",J289,0)</f>
        <v>0</v>
      </c>
      <c r="BH289" s="234">
        <f>IF(N289="sníž. přenesená",J289,0)</f>
        <v>0</v>
      </c>
      <c r="BI289" s="234">
        <f>IF(N289="nulová",J289,0)</f>
        <v>0</v>
      </c>
      <c r="BJ289" s="18" t="s">
        <v>86</v>
      </c>
      <c r="BK289" s="234">
        <f>ROUND(I289*H289,2)</f>
        <v>0</v>
      </c>
      <c r="BL289" s="18" t="s">
        <v>86</v>
      </c>
      <c r="BM289" s="233" t="s">
        <v>1112</v>
      </c>
    </row>
    <row r="290" s="2" customFormat="1" ht="16.5" customHeight="1">
      <c r="A290" s="39"/>
      <c r="B290" s="40"/>
      <c r="C290" s="235" t="s">
        <v>1113</v>
      </c>
      <c r="D290" s="235" t="s">
        <v>316</v>
      </c>
      <c r="E290" s="236" t="s">
        <v>1114</v>
      </c>
      <c r="F290" s="237" t="s">
        <v>1115</v>
      </c>
      <c r="G290" s="238" t="s">
        <v>341</v>
      </c>
      <c r="H290" s="239">
        <v>15</v>
      </c>
      <c r="I290" s="240"/>
      <c r="J290" s="241">
        <f>ROUND(I290*H290,2)</f>
        <v>0</v>
      </c>
      <c r="K290" s="242"/>
      <c r="L290" s="45"/>
      <c r="M290" s="243" t="s">
        <v>1</v>
      </c>
      <c r="N290" s="244" t="s">
        <v>43</v>
      </c>
      <c r="O290" s="92"/>
      <c r="P290" s="231">
        <f>O290*H290</f>
        <v>0</v>
      </c>
      <c r="Q290" s="231">
        <v>0</v>
      </c>
      <c r="R290" s="231">
        <f>Q290*H290</f>
        <v>0</v>
      </c>
      <c r="S290" s="231">
        <v>0</v>
      </c>
      <c r="T290" s="232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3" t="s">
        <v>86</v>
      </c>
      <c r="AT290" s="233" t="s">
        <v>316</v>
      </c>
      <c r="AU290" s="233" t="s">
        <v>173</v>
      </c>
      <c r="AY290" s="18" t="s">
        <v>159</v>
      </c>
      <c r="BE290" s="234">
        <f>IF(N290="základní",J290,0)</f>
        <v>0</v>
      </c>
      <c r="BF290" s="234">
        <f>IF(N290="snížená",J290,0)</f>
        <v>0</v>
      </c>
      <c r="BG290" s="234">
        <f>IF(N290="zákl. přenesená",J290,0)</f>
        <v>0</v>
      </c>
      <c r="BH290" s="234">
        <f>IF(N290="sníž. přenesená",J290,0)</f>
        <v>0</v>
      </c>
      <c r="BI290" s="234">
        <f>IF(N290="nulová",J290,0)</f>
        <v>0</v>
      </c>
      <c r="BJ290" s="18" t="s">
        <v>86</v>
      </c>
      <c r="BK290" s="234">
        <f>ROUND(I290*H290,2)</f>
        <v>0</v>
      </c>
      <c r="BL290" s="18" t="s">
        <v>86</v>
      </c>
      <c r="BM290" s="233" t="s">
        <v>1116</v>
      </c>
    </row>
    <row r="291" s="2" customFormat="1" ht="16.5" customHeight="1">
      <c r="A291" s="39"/>
      <c r="B291" s="40"/>
      <c r="C291" s="220" t="s">
        <v>1117</v>
      </c>
      <c r="D291" s="220" t="s">
        <v>163</v>
      </c>
      <c r="E291" s="221" t="s">
        <v>1118</v>
      </c>
      <c r="F291" s="222" t="s">
        <v>1119</v>
      </c>
      <c r="G291" s="223" t="s">
        <v>341</v>
      </c>
      <c r="H291" s="224">
        <v>15</v>
      </c>
      <c r="I291" s="225"/>
      <c r="J291" s="226">
        <f>ROUND(I291*H291,2)</f>
        <v>0</v>
      </c>
      <c r="K291" s="227"/>
      <c r="L291" s="228"/>
      <c r="M291" s="229" t="s">
        <v>1</v>
      </c>
      <c r="N291" s="230" t="s">
        <v>43</v>
      </c>
      <c r="O291" s="92"/>
      <c r="P291" s="231">
        <f>O291*H291</f>
        <v>0</v>
      </c>
      <c r="Q291" s="231">
        <v>0</v>
      </c>
      <c r="R291" s="231">
        <f>Q291*H291</f>
        <v>0</v>
      </c>
      <c r="S291" s="231">
        <v>0</v>
      </c>
      <c r="T291" s="232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3" t="s">
        <v>88</v>
      </c>
      <c r="AT291" s="233" t="s">
        <v>163</v>
      </c>
      <c r="AU291" s="233" t="s">
        <v>173</v>
      </c>
      <c r="AY291" s="18" t="s">
        <v>159</v>
      </c>
      <c r="BE291" s="234">
        <f>IF(N291="základní",J291,0)</f>
        <v>0</v>
      </c>
      <c r="BF291" s="234">
        <f>IF(N291="snížená",J291,0)</f>
        <v>0</v>
      </c>
      <c r="BG291" s="234">
        <f>IF(N291="zákl. přenesená",J291,0)</f>
        <v>0</v>
      </c>
      <c r="BH291" s="234">
        <f>IF(N291="sníž. přenesená",J291,0)</f>
        <v>0</v>
      </c>
      <c r="BI291" s="234">
        <f>IF(N291="nulová",J291,0)</f>
        <v>0</v>
      </c>
      <c r="BJ291" s="18" t="s">
        <v>86</v>
      </c>
      <c r="BK291" s="234">
        <f>ROUND(I291*H291,2)</f>
        <v>0</v>
      </c>
      <c r="BL291" s="18" t="s">
        <v>86</v>
      </c>
      <c r="BM291" s="233" t="s">
        <v>1120</v>
      </c>
    </row>
    <row r="292" s="2" customFormat="1" ht="16.5" customHeight="1">
      <c r="A292" s="39"/>
      <c r="B292" s="40"/>
      <c r="C292" s="235" t="s">
        <v>1121</v>
      </c>
      <c r="D292" s="235" t="s">
        <v>316</v>
      </c>
      <c r="E292" s="236" t="s">
        <v>1122</v>
      </c>
      <c r="F292" s="237" t="s">
        <v>1123</v>
      </c>
      <c r="G292" s="238" t="s">
        <v>341</v>
      </c>
      <c r="H292" s="239">
        <v>61</v>
      </c>
      <c r="I292" s="240"/>
      <c r="J292" s="241">
        <f>ROUND(I292*H292,2)</f>
        <v>0</v>
      </c>
      <c r="K292" s="242"/>
      <c r="L292" s="45"/>
      <c r="M292" s="243" t="s">
        <v>1</v>
      </c>
      <c r="N292" s="244" t="s">
        <v>43</v>
      </c>
      <c r="O292" s="92"/>
      <c r="P292" s="231">
        <f>O292*H292</f>
        <v>0</v>
      </c>
      <c r="Q292" s="231">
        <v>0</v>
      </c>
      <c r="R292" s="231">
        <f>Q292*H292</f>
        <v>0</v>
      </c>
      <c r="S292" s="231">
        <v>0</v>
      </c>
      <c r="T292" s="232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3" t="s">
        <v>86</v>
      </c>
      <c r="AT292" s="233" t="s">
        <v>316</v>
      </c>
      <c r="AU292" s="233" t="s">
        <v>173</v>
      </c>
      <c r="AY292" s="18" t="s">
        <v>159</v>
      </c>
      <c r="BE292" s="234">
        <f>IF(N292="základní",J292,0)</f>
        <v>0</v>
      </c>
      <c r="BF292" s="234">
        <f>IF(N292="snížená",J292,0)</f>
        <v>0</v>
      </c>
      <c r="BG292" s="234">
        <f>IF(N292="zákl. přenesená",J292,0)</f>
        <v>0</v>
      </c>
      <c r="BH292" s="234">
        <f>IF(N292="sníž. přenesená",J292,0)</f>
        <v>0</v>
      </c>
      <c r="BI292" s="234">
        <f>IF(N292="nulová",J292,0)</f>
        <v>0</v>
      </c>
      <c r="BJ292" s="18" t="s">
        <v>86</v>
      </c>
      <c r="BK292" s="234">
        <f>ROUND(I292*H292,2)</f>
        <v>0</v>
      </c>
      <c r="BL292" s="18" t="s">
        <v>86</v>
      </c>
      <c r="BM292" s="233" t="s">
        <v>1124</v>
      </c>
    </row>
    <row r="293" s="2" customFormat="1" ht="16.5" customHeight="1">
      <c r="A293" s="39"/>
      <c r="B293" s="40"/>
      <c r="C293" s="220" t="s">
        <v>1125</v>
      </c>
      <c r="D293" s="220" t="s">
        <v>163</v>
      </c>
      <c r="E293" s="221" t="s">
        <v>1126</v>
      </c>
      <c r="F293" s="222" t="s">
        <v>1127</v>
      </c>
      <c r="G293" s="223" t="s">
        <v>341</v>
      </c>
      <c r="H293" s="224">
        <v>61</v>
      </c>
      <c r="I293" s="225"/>
      <c r="J293" s="226">
        <f>ROUND(I293*H293,2)</f>
        <v>0</v>
      </c>
      <c r="K293" s="227"/>
      <c r="L293" s="228"/>
      <c r="M293" s="229" t="s">
        <v>1</v>
      </c>
      <c r="N293" s="230" t="s">
        <v>43</v>
      </c>
      <c r="O293" s="92"/>
      <c r="P293" s="231">
        <f>O293*H293</f>
        <v>0</v>
      </c>
      <c r="Q293" s="231">
        <v>0</v>
      </c>
      <c r="R293" s="231">
        <f>Q293*H293</f>
        <v>0</v>
      </c>
      <c r="S293" s="231">
        <v>0</v>
      </c>
      <c r="T293" s="232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3" t="s">
        <v>88</v>
      </c>
      <c r="AT293" s="233" t="s">
        <v>163</v>
      </c>
      <c r="AU293" s="233" t="s">
        <v>173</v>
      </c>
      <c r="AY293" s="18" t="s">
        <v>159</v>
      </c>
      <c r="BE293" s="234">
        <f>IF(N293="základní",J293,0)</f>
        <v>0</v>
      </c>
      <c r="BF293" s="234">
        <f>IF(N293="snížená",J293,0)</f>
        <v>0</v>
      </c>
      <c r="BG293" s="234">
        <f>IF(N293="zákl. přenesená",J293,0)</f>
        <v>0</v>
      </c>
      <c r="BH293" s="234">
        <f>IF(N293="sníž. přenesená",J293,0)</f>
        <v>0</v>
      </c>
      <c r="BI293" s="234">
        <f>IF(N293="nulová",J293,0)</f>
        <v>0</v>
      </c>
      <c r="BJ293" s="18" t="s">
        <v>86</v>
      </c>
      <c r="BK293" s="234">
        <f>ROUND(I293*H293,2)</f>
        <v>0</v>
      </c>
      <c r="BL293" s="18" t="s">
        <v>86</v>
      </c>
      <c r="BM293" s="233" t="s">
        <v>1128</v>
      </c>
    </row>
    <row r="294" s="2" customFormat="1" ht="16.5" customHeight="1">
      <c r="A294" s="39"/>
      <c r="B294" s="40"/>
      <c r="C294" s="235" t="s">
        <v>1129</v>
      </c>
      <c r="D294" s="235" t="s">
        <v>316</v>
      </c>
      <c r="E294" s="236" t="s">
        <v>1130</v>
      </c>
      <c r="F294" s="237" t="s">
        <v>1131</v>
      </c>
      <c r="G294" s="238" t="s">
        <v>341</v>
      </c>
      <c r="H294" s="239">
        <v>10</v>
      </c>
      <c r="I294" s="240"/>
      <c r="J294" s="241">
        <f>ROUND(I294*H294,2)</f>
        <v>0</v>
      </c>
      <c r="K294" s="242"/>
      <c r="L294" s="45"/>
      <c r="M294" s="243" t="s">
        <v>1</v>
      </c>
      <c r="N294" s="244" t="s">
        <v>43</v>
      </c>
      <c r="O294" s="92"/>
      <c r="P294" s="231">
        <f>O294*H294</f>
        <v>0</v>
      </c>
      <c r="Q294" s="231">
        <v>0</v>
      </c>
      <c r="R294" s="231">
        <f>Q294*H294</f>
        <v>0</v>
      </c>
      <c r="S294" s="231">
        <v>0</v>
      </c>
      <c r="T294" s="232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3" t="s">
        <v>86</v>
      </c>
      <c r="AT294" s="233" t="s">
        <v>316</v>
      </c>
      <c r="AU294" s="233" t="s">
        <v>173</v>
      </c>
      <c r="AY294" s="18" t="s">
        <v>159</v>
      </c>
      <c r="BE294" s="234">
        <f>IF(N294="základní",J294,0)</f>
        <v>0</v>
      </c>
      <c r="BF294" s="234">
        <f>IF(N294="snížená",J294,0)</f>
        <v>0</v>
      </c>
      <c r="BG294" s="234">
        <f>IF(N294="zákl. přenesená",J294,0)</f>
        <v>0</v>
      </c>
      <c r="BH294" s="234">
        <f>IF(N294="sníž. přenesená",J294,0)</f>
        <v>0</v>
      </c>
      <c r="BI294" s="234">
        <f>IF(N294="nulová",J294,0)</f>
        <v>0</v>
      </c>
      <c r="BJ294" s="18" t="s">
        <v>86</v>
      </c>
      <c r="BK294" s="234">
        <f>ROUND(I294*H294,2)</f>
        <v>0</v>
      </c>
      <c r="BL294" s="18" t="s">
        <v>86</v>
      </c>
      <c r="BM294" s="233" t="s">
        <v>1132</v>
      </c>
    </row>
    <row r="295" s="2" customFormat="1" ht="16.5" customHeight="1">
      <c r="A295" s="39"/>
      <c r="B295" s="40"/>
      <c r="C295" s="220" t="s">
        <v>1133</v>
      </c>
      <c r="D295" s="220" t="s">
        <v>163</v>
      </c>
      <c r="E295" s="221" t="s">
        <v>1134</v>
      </c>
      <c r="F295" s="222" t="s">
        <v>1135</v>
      </c>
      <c r="G295" s="223" t="s">
        <v>341</v>
      </c>
      <c r="H295" s="224">
        <v>10</v>
      </c>
      <c r="I295" s="225"/>
      <c r="J295" s="226">
        <f>ROUND(I295*H295,2)</f>
        <v>0</v>
      </c>
      <c r="K295" s="227"/>
      <c r="L295" s="228"/>
      <c r="M295" s="229" t="s">
        <v>1</v>
      </c>
      <c r="N295" s="230" t="s">
        <v>43</v>
      </c>
      <c r="O295" s="92"/>
      <c r="P295" s="231">
        <f>O295*H295</f>
        <v>0</v>
      </c>
      <c r="Q295" s="231">
        <v>0</v>
      </c>
      <c r="R295" s="231">
        <f>Q295*H295</f>
        <v>0</v>
      </c>
      <c r="S295" s="231">
        <v>0</v>
      </c>
      <c r="T295" s="232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3" t="s">
        <v>88</v>
      </c>
      <c r="AT295" s="233" t="s">
        <v>163</v>
      </c>
      <c r="AU295" s="233" t="s">
        <v>173</v>
      </c>
      <c r="AY295" s="18" t="s">
        <v>159</v>
      </c>
      <c r="BE295" s="234">
        <f>IF(N295="základní",J295,0)</f>
        <v>0</v>
      </c>
      <c r="BF295" s="234">
        <f>IF(N295="snížená",J295,0)</f>
        <v>0</v>
      </c>
      <c r="BG295" s="234">
        <f>IF(N295="zákl. přenesená",J295,0)</f>
        <v>0</v>
      </c>
      <c r="BH295" s="234">
        <f>IF(N295="sníž. přenesená",J295,0)</f>
        <v>0</v>
      </c>
      <c r="BI295" s="234">
        <f>IF(N295="nulová",J295,0)</f>
        <v>0</v>
      </c>
      <c r="BJ295" s="18" t="s">
        <v>86</v>
      </c>
      <c r="BK295" s="234">
        <f>ROUND(I295*H295,2)</f>
        <v>0</v>
      </c>
      <c r="BL295" s="18" t="s">
        <v>86</v>
      </c>
      <c r="BM295" s="233" t="s">
        <v>1136</v>
      </c>
    </row>
    <row r="296" s="2" customFormat="1" ht="16.5" customHeight="1">
      <c r="A296" s="39"/>
      <c r="B296" s="40"/>
      <c r="C296" s="235" t="s">
        <v>1137</v>
      </c>
      <c r="D296" s="235" t="s">
        <v>316</v>
      </c>
      <c r="E296" s="236" t="s">
        <v>1138</v>
      </c>
      <c r="F296" s="237" t="s">
        <v>1139</v>
      </c>
      <c r="G296" s="238" t="s">
        <v>341</v>
      </c>
      <c r="H296" s="239">
        <v>6</v>
      </c>
      <c r="I296" s="240"/>
      <c r="J296" s="241">
        <f>ROUND(I296*H296,2)</f>
        <v>0</v>
      </c>
      <c r="K296" s="242"/>
      <c r="L296" s="45"/>
      <c r="M296" s="243" t="s">
        <v>1</v>
      </c>
      <c r="N296" s="244" t="s">
        <v>43</v>
      </c>
      <c r="O296" s="92"/>
      <c r="P296" s="231">
        <f>O296*H296</f>
        <v>0</v>
      </c>
      <c r="Q296" s="231">
        <v>0</v>
      </c>
      <c r="R296" s="231">
        <f>Q296*H296</f>
        <v>0</v>
      </c>
      <c r="S296" s="231">
        <v>0</v>
      </c>
      <c r="T296" s="232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3" t="s">
        <v>86</v>
      </c>
      <c r="AT296" s="233" t="s">
        <v>316</v>
      </c>
      <c r="AU296" s="233" t="s">
        <v>173</v>
      </c>
      <c r="AY296" s="18" t="s">
        <v>159</v>
      </c>
      <c r="BE296" s="234">
        <f>IF(N296="základní",J296,0)</f>
        <v>0</v>
      </c>
      <c r="BF296" s="234">
        <f>IF(N296="snížená",J296,0)</f>
        <v>0</v>
      </c>
      <c r="BG296" s="234">
        <f>IF(N296="zákl. přenesená",J296,0)</f>
        <v>0</v>
      </c>
      <c r="BH296" s="234">
        <f>IF(N296="sníž. přenesená",J296,0)</f>
        <v>0</v>
      </c>
      <c r="BI296" s="234">
        <f>IF(N296="nulová",J296,0)</f>
        <v>0</v>
      </c>
      <c r="BJ296" s="18" t="s">
        <v>86</v>
      </c>
      <c r="BK296" s="234">
        <f>ROUND(I296*H296,2)</f>
        <v>0</v>
      </c>
      <c r="BL296" s="18" t="s">
        <v>86</v>
      </c>
      <c r="BM296" s="233" t="s">
        <v>1140</v>
      </c>
    </row>
    <row r="297" s="2" customFormat="1" ht="16.5" customHeight="1">
      <c r="A297" s="39"/>
      <c r="B297" s="40"/>
      <c r="C297" s="220" t="s">
        <v>1141</v>
      </c>
      <c r="D297" s="220" t="s">
        <v>163</v>
      </c>
      <c r="E297" s="221" t="s">
        <v>1142</v>
      </c>
      <c r="F297" s="222" t="s">
        <v>1143</v>
      </c>
      <c r="G297" s="223" t="s">
        <v>341</v>
      </c>
      <c r="H297" s="224">
        <v>6</v>
      </c>
      <c r="I297" s="225"/>
      <c r="J297" s="226">
        <f>ROUND(I297*H297,2)</f>
        <v>0</v>
      </c>
      <c r="K297" s="227"/>
      <c r="L297" s="228"/>
      <c r="M297" s="229" t="s">
        <v>1</v>
      </c>
      <c r="N297" s="230" t="s">
        <v>43</v>
      </c>
      <c r="O297" s="92"/>
      <c r="P297" s="231">
        <f>O297*H297</f>
        <v>0</v>
      </c>
      <c r="Q297" s="231">
        <v>0</v>
      </c>
      <c r="R297" s="231">
        <f>Q297*H297</f>
        <v>0</v>
      </c>
      <c r="S297" s="231">
        <v>0</v>
      </c>
      <c r="T297" s="232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3" t="s">
        <v>88</v>
      </c>
      <c r="AT297" s="233" t="s">
        <v>163</v>
      </c>
      <c r="AU297" s="233" t="s">
        <v>173</v>
      </c>
      <c r="AY297" s="18" t="s">
        <v>159</v>
      </c>
      <c r="BE297" s="234">
        <f>IF(N297="základní",J297,0)</f>
        <v>0</v>
      </c>
      <c r="BF297" s="234">
        <f>IF(N297="snížená",J297,0)</f>
        <v>0</v>
      </c>
      <c r="BG297" s="234">
        <f>IF(N297="zákl. přenesená",J297,0)</f>
        <v>0</v>
      </c>
      <c r="BH297" s="234">
        <f>IF(N297="sníž. přenesená",J297,0)</f>
        <v>0</v>
      </c>
      <c r="BI297" s="234">
        <f>IF(N297="nulová",J297,0)</f>
        <v>0</v>
      </c>
      <c r="BJ297" s="18" t="s">
        <v>86</v>
      </c>
      <c r="BK297" s="234">
        <f>ROUND(I297*H297,2)</f>
        <v>0</v>
      </c>
      <c r="BL297" s="18" t="s">
        <v>86</v>
      </c>
      <c r="BM297" s="233" t="s">
        <v>1144</v>
      </c>
    </row>
    <row r="298" s="2" customFormat="1" ht="16.5" customHeight="1">
      <c r="A298" s="39"/>
      <c r="B298" s="40"/>
      <c r="C298" s="235" t="s">
        <v>1145</v>
      </c>
      <c r="D298" s="235" t="s">
        <v>316</v>
      </c>
      <c r="E298" s="236" t="s">
        <v>1146</v>
      </c>
      <c r="F298" s="237" t="s">
        <v>1147</v>
      </c>
      <c r="G298" s="238" t="s">
        <v>341</v>
      </c>
      <c r="H298" s="239">
        <v>10</v>
      </c>
      <c r="I298" s="240"/>
      <c r="J298" s="241">
        <f>ROUND(I298*H298,2)</f>
        <v>0</v>
      </c>
      <c r="K298" s="242"/>
      <c r="L298" s="45"/>
      <c r="M298" s="243" t="s">
        <v>1</v>
      </c>
      <c r="N298" s="244" t="s">
        <v>43</v>
      </c>
      <c r="O298" s="92"/>
      <c r="P298" s="231">
        <f>O298*H298</f>
        <v>0</v>
      </c>
      <c r="Q298" s="231">
        <v>0</v>
      </c>
      <c r="R298" s="231">
        <f>Q298*H298</f>
        <v>0</v>
      </c>
      <c r="S298" s="231">
        <v>0</v>
      </c>
      <c r="T298" s="232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3" t="s">
        <v>86</v>
      </c>
      <c r="AT298" s="233" t="s">
        <v>316</v>
      </c>
      <c r="AU298" s="233" t="s">
        <v>173</v>
      </c>
      <c r="AY298" s="18" t="s">
        <v>159</v>
      </c>
      <c r="BE298" s="234">
        <f>IF(N298="základní",J298,0)</f>
        <v>0</v>
      </c>
      <c r="BF298" s="234">
        <f>IF(N298="snížená",J298,0)</f>
        <v>0</v>
      </c>
      <c r="BG298" s="234">
        <f>IF(N298="zákl. přenesená",J298,0)</f>
        <v>0</v>
      </c>
      <c r="BH298" s="234">
        <f>IF(N298="sníž. přenesená",J298,0)</f>
        <v>0</v>
      </c>
      <c r="BI298" s="234">
        <f>IF(N298="nulová",J298,0)</f>
        <v>0</v>
      </c>
      <c r="BJ298" s="18" t="s">
        <v>86</v>
      </c>
      <c r="BK298" s="234">
        <f>ROUND(I298*H298,2)</f>
        <v>0</v>
      </c>
      <c r="BL298" s="18" t="s">
        <v>86</v>
      </c>
      <c r="BM298" s="233" t="s">
        <v>1148</v>
      </c>
    </row>
    <row r="299" s="2" customFormat="1" ht="16.5" customHeight="1">
      <c r="A299" s="39"/>
      <c r="B299" s="40"/>
      <c r="C299" s="220" t="s">
        <v>1149</v>
      </c>
      <c r="D299" s="220" t="s">
        <v>163</v>
      </c>
      <c r="E299" s="221" t="s">
        <v>1150</v>
      </c>
      <c r="F299" s="222" t="s">
        <v>1151</v>
      </c>
      <c r="G299" s="223" t="s">
        <v>341</v>
      </c>
      <c r="H299" s="224">
        <v>10</v>
      </c>
      <c r="I299" s="225"/>
      <c r="J299" s="226">
        <f>ROUND(I299*H299,2)</f>
        <v>0</v>
      </c>
      <c r="K299" s="227"/>
      <c r="L299" s="228"/>
      <c r="M299" s="229" t="s">
        <v>1</v>
      </c>
      <c r="N299" s="230" t="s">
        <v>43</v>
      </c>
      <c r="O299" s="92"/>
      <c r="P299" s="231">
        <f>O299*H299</f>
        <v>0</v>
      </c>
      <c r="Q299" s="231">
        <v>0</v>
      </c>
      <c r="R299" s="231">
        <f>Q299*H299</f>
        <v>0</v>
      </c>
      <c r="S299" s="231">
        <v>0</v>
      </c>
      <c r="T299" s="232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3" t="s">
        <v>88</v>
      </c>
      <c r="AT299" s="233" t="s">
        <v>163</v>
      </c>
      <c r="AU299" s="233" t="s">
        <v>173</v>
      </c>
      <c r="AY299" s="18" t="s">
        <v>159</v>
      </c>
      <c r="BE299" s="234">
        <f>IF(N299="základní",J299,0)</f>
        <v>0</v>
      </c>
      <c r="BF299" s="234">
        <f>IF(N299="snížená",J299,0)</f>
        <v>0</v>
      </c>
      <c r="BG299" s="234">
        <f>IF(N299="zákl. přenesená",J299,0)</f>
        <v>0</v>
      </c>
      <c r="BH299" s="234">
        <f>IF(N299="sníž. přenesená",J299,0)</f>
        <v>0</v>
      </c>
      <c r="BI299" s="234">
        <f>IF(N299="nulová",J299,0)</f>
        <v>0</v>
      </c>
      <c r="BJ299" s="18" t="s">
        <v>86</v>
      </c>
      <c r="BK299" s="234">
        <f>ROUND(I299*H299,2)</f>
        <v>0</v>
      </c>
      <c r="BL299" s="18" t="s">
        <v>86</v>
      </c>
      <c r="BM299" s="233" t="s">
        <v>1152</v>
      </c>
    </row>
    <row r="300" s="2" customFormat="1" ht="16.5" customHeight="1">
      <c r="A300" s="39"/>
      <c r="B300" s="40"/>
      <c r="C300" s="235" t="s">
        <v>1153</v>
      </c>
      <c r="D300" s="235" t="s">
        <v>316</v>
      </c>
      <c r="E300" s="236" t="s">
        <v>1154</v>
      </c>
      <c r="F300" s="237" t="s">
        <v>707</v>
      </c>
      <c r="G300" s="238" t="s">
        <v>341</v>
      </c>
      <c r="H300" s="239">
        <v>268</v>
      </c>
      <c r="I300" s="240"/>
      <c r="J300" s="241">
        <f>ROUND(I300*H300,2)</f>
        <v>0</v>
      </c>
      <c r="K300" s="242"/>
      <c r="L300" s="45"/>
      <c r="M300" s="243" t="s">
        <v>1</v>
      </c>
      <c r="N300" s="244" t="s">
        <v>43</v>
      </c>
      <c r="O300" s="92"/>
      <c r="P300" s="231">
        <f>O300*H300</f>
        <v>0</v>
      </c>
      <c r="Q300" s="231">
        <v>0</v>
      </c>
      <c r="R300" s="231">
        <f>Q300*H300</f>
        <v>0</v>
      </c>
      <c r="S300" s="231">
        <v>0</v>
      </c>
      <c r="T300" s="232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3" t="s">
        <v>86</v>
      </c>
      <c r="AT300" s="233" t="s">
        <v>316</v>
      </c>
      <c r="AU300" s="233" t="s">
        <v>173</v>
      </c>
      <c r="AY300" s="18" t="s">
        <v>159</v>
      </c>
      <c r="BE300" s="234">
        <f>IF(N300="základní",J300,0)</f>
        <v>0</v>
      </c>
      <c r="BF300" s="234">
        <f>IF(N300="snížená",J300,0)</f>
        <v>0</v>
      </c>
      <c r="BG300" s="234">
        <f>IF(N300="zákl. přenesená",J300,0)</f>
        <v>0</v>
      </c>
      <c r="BH300" s="234">
        <f>IF(N300="sníž. přenesená",J300,0)</f>
        <v>0</v>
      </c>
      <c r="BI300" s="234">
        <f>IF(N300="nulová",J300,0)</f>
        <v>0</v>
      </c>
      <c r="BJ300" s="18" t="s">
        <v>86</v>
      </c>
      <c r="BK300" s="234">
        <f>ROUND(I300*H300,2)</f>
        <v>0</v>
      </c>
      <c r="BL300" s="18" t="s">
        <v>86</v>
      </c>
      <c r="BM300" s="233" t="s">
        <v>1155</v>
      </c>
    </row>
    <row r="301" s="2" customFormat="1" ht="16.5" customHeight="1">
      <c r="A301" s="39"/>
      <c r="B301" s="40"/>
      <c r="C301" s="220" t="s">
        <v>1156</v>
      </c>
      <c r="D301" s="220" t="s">
        <v>163</v>
      </c>
      <c r="E301" s="221" t="s">
        <v>1157</v>
      </c>
      <c r="F301" s="222" t="s">
        <v>710</v>
      </c>
      <c r="G301" s="223" t="s">
        <v>341</v>
      </c>
      <c r="H301" s="224">
        <v>268</v>
      </c>
      <c r="I301" s="225"/>
      <c r="J301" s="226">
        <f>ROUND(I301*H301,2)</f>
        <v>0</v>
      </c>
      <c r="K301" s="227"/>
      <c r="L301" s="228"/>
      <c r="M301" s="229" t="s">
        <v>1</v>
      </c>
      <c r="N301" s="230" t="s">
        <v>43</v>
      </c>
      <c r="O301" s="92"/>
      <c r="P301" s="231">
        <f>O301*H301</f>
        <v>0</v>
      </c>
      <c r="Q301" s="231">
        <v>0</v>
      </c>
      <c r="R301" s="231">
        <f>Q301*H301</f>
        <v>0</v>
      </c>
      <c r="S301" s="231">
        <v>0</v>
      </c>
      <c r="T301" s="232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3" t="s">
        <v>88</v>
      </c>
      <c r="AT301" s="233" t="s">
        <v>163</v>
      </c>
      <c r="AU301" s="233" t="s">
        <v>173</v>
      </c>
      <c r="AY301" s="18" t="s">
        <v>159</v>
      </c>
      <c r="BE301" s="234">
        <f>IF(N301="základní",J301,0)</f>
        <v>0</v>
      </c>
      <c r="BF301" s="234">
        <f>IF(N301="snížená",J301,0)</f>
        <v>0</v>
      </c>
      <c r="BG301" s="234">
        <f>IF(N301="zákl. přenesená",J301,0)</f>
        <v>0</v>
      </c>
      <c r="BH301" s="234">
        <f>IF(N301="sníž. přenesená",J301,0)</f>
        <v>0</v>
      </c>
      <c r="BI301" s="234">
        <f>IF(N301="nulová",J301,0)</f>
        <v>0</v>
      </c>
      <c r="BJ301" s="18" t="s">
        <v>86</v>
      </c>
      <c r="BK301" s="234">
        <f>ROUND(I301*H301,2)</f>
        <v>0</v>
      </c>
      <c r="BL301" s="18" t="s">
        <v>86</v>
      </c>
      <c r="BM301" s="233" t="s">
        <v>1158</v>
      </c>
    </row>
    <row r="302" s="2" customFormat="1" ht="16.5" customHeight="1">
      <c r="A302" s="39"/>
      <c r="B302" s="40"/>
      <c r="C302" s="235" t="s">
        <v>1159</v>
      </c>
      <c r="D302" s="235" t="s">
        <v>316</v>
      </c>
      <c r="E302" s="236" t="s">
        <v>1160</v>
      </c>
      <c r="F302" s="237" t="s">
        <v>713</v>
      </c>
      <c r="G302" s="238" t="s">
        <v>341</v>
      </c>
      <c r="H302" s="239">
        <v>180</v>
      </c>
      <c r="I302" s="240"/>
      <c r="J302" s="241">
        <f>ROUND(I302*H302,2)</f>
        <v>0</v>
      </c>
      <c r="K302" s="242"/>
      <c r="L302" s="45"/>
      <c r="M302" s="243" t="s">
        <v>1</v>
      </c>
      <c r="N302" s="244" t="s">
        <v>43</v>
      </c>
      <c r="O302" s="92"/>
      <c r="P302" s="231">
        <f>O302*H302</f>
        <v>0</v>
      </c>
      <c r="Q302" s="231">
        <v>0</v>
      </c>
      <c r="R302" s="231">
        <f>Q302*H302</f>
        <v>0</v>
      </c>
      <c r="S302" s="231">
        <v>0</v>
      </c>
      <c r="T302" s="232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3" t="s">
        <v>86</v>
      </c>
      <c r="AT302" s="233" t="s">
        <v>316</v>
      </c>
      <c r="AU302" s="233" t="s">
        <v>173</v>
      </c>
      <c r="AY302" s="18" t="s">
        <v>159</v>
      </c>
      <c r="BE302" s="234">
        <f>IF(N302="základní",J302,0)</f>
        <v>0</v>
      </c>
      <c r="BF302" s="234">
        <f>IF(N302="snížená",J302,0)</f>
        <v>0</v>
      </c>
      <c r="BG302" s="234">
        <f>IF(N302="zákl. přenesená",J302,0)</f>
        <v>0</v>
      </c>
      <c r="BH302" s="234">
        <f>IF(N302="sníž. přenesená",J302,0)</f>
        <v>0</v>
      </c>
      <c r="BI302" s="234">
        <f>IF(N302="nulová",J302,0)</f>
        <v>0</v>
      </c>
      <c r="BJ302" s="18" t="s">
        <v>86</v>
      </c>
      <c r="BK302" s="234">
        <f>ROUND(I302*H302,2)</f>
        <v>0</v>
      </c>
      <c r="BL302" s="18" t="s">
        <v>86</v>
      </c>
      <c r="BM302" s="233" t="s">
        <v>1161</v>
      </c>
    </row>
    <row r="303" s="2" customFormat="1" ht="16.5" customHeight="1">
      <c r="A303" s="39"/>
      <c r="B303" s="40"/>
      <c r="C303" s="220" t="s">
        <v>1162</v>
      </c>
      <c r="D303" s="220" t="s">
        <v>163</v>
      </c>
      <c r="E303" s="221" t="s">
        <v>1163</v>
      </c>
      <c r="F303" s="222" t="s">
        <v>716</v>
      </c>
      <c r="G303" s="223" t="s">
        <v>341</v>
      </c>
      <c r="H303" s="224">
        <v>180</v>
      </c>
      <c r="I303" s="225"/>
      <c r="J303" s="226">
        <f>ROUND(I303*H303,2)</f>
        <v>0</v>
      </c>
      <c r="K303" s="227"/>
      <c r="L303" s="228"/>
      <c r="M303" s="229" t="s">
        <v>1</v>
      </c>
      <c r="N303" s="230" t="s">
        <v>43</v>
      </c>
      <c r="O303" s="92"/>
      <c r="P303" s="231">
        <f>O303*H303</f>
        <v>0</v>
      </c>
      <c r="Q303" s="231">
        <v>0</v>
      </c>
      <c r="R303" s="231">
        <f>Q303*H303</f>
        <v>0</v>
      </c>
      <c r="S303" s="231">
        <v>0</v>
      </c>
      <c r="T303" s="232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3" t="s">
        <v>88</v>
      </c>
      <c r="AT303" s="233" t="s">
        <v>163</v>
      </c>
      <c r="AU303" s="233" t="s">
        <v>173</v>
      </c>
      <c r="AY303" s="18" t="s">
        <v>159</v>
      </c>
      <c r="BE303" s="234">
        <f>IF(N303="základní",J303,0)</f>
        <v>0</v>
      </c>
      <c r="BF303" s="234">
        <f>IF(N303="snížená",J303,0)</f>
        <v>0</v>
      </c>
      <c r="BG303" s="234">
        <f>IF(N303="zákl. přenesená",J303,0)</f>
        <v>0</v>
      </c>
      <c r="BH303" s="234">
        <f>IF(N303="sníž. přenesená",J303,0)</f>
        <v>0</v>
      </c>
      <c r="BI303" s="234">
        <f>IF(N303="nulová",J303,0)</f>
        <v>0</v>
      </c>
      <c r="BJ303" s="18" t="s">
        <v>86</v>
      </c>
      <c r="BK303" s="234">
        <f>ROUND(I303*H303,2)</f>
        <v>0</v>
      </c>
      <c r="BL303" s="18" t="s">
        <v>86</v>
      </c>
      <c r="BM303" s="233" t="s">
        <v>1164</v>
      </c>
    </row>
    <row r="304" s="2" customFormat="1" ht="16.5" customHeight="1">
      <c r="A304" s="39"/>
      <c r="B304" s="40"/>
      <c r="C304" s="235" t="s">
        <v>1165</v>
      </c>
      <c r="D304" s="235" t="s">
        <v>316</v>
      </c>
      <c r="E304" s="236" t="s">
        <v>1166</v>
      </c>
      <c r="F304" s="237" t="s">
        <v>1167</v>
      </c>
      <c r="G304" s="238" t="s">
        <v>341</v>
      </c>
      <c r="H304" s="239">
        <v>155</v>
      </c>
      <c r="I304" s="240"/>
      <c r="J304" s="241">
        <f>ROUND(I304*H304,2)</f>
        <v>0</v>
      </c>
      <c r="K304" s="242"/>
      <c r="L304" s="45"/>
      <c r="M304" s="243" t="s">
        <v>1</v>
      </c>
      <c r="N304" s="244" t="s">
        <v>43</v>
      </c>
      <c r="O304" s="92"/>
      <c r="P304" s="231">
        <f>O304*H304</f>
        <v>0</v>
      </c>
      <c r="Q304" s="231">
        <v>0</v>
      </c>
      <c r="R304" s="231">
        <f>Q304*H304</f>
        <v>0</v>
      </c>
      <c r="S304" s="231">
        <v>0</v>
      </c>
      <c r="T304" s="232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3" t="s">
        <v>86</v>
      </c>
      <c r="AT304" s="233" t="s">
        <v>316</v>
      </c>
      <c r="AU304" s="233" t="s">
        <v>173</v>
      </c>
      <c r="AY304" s="18" t="s">
        <v>159</v>
      </c>
      <c r="BE304" s="234">
        <f>IF(N304="základní",J304,0)</f>
        <v>0</v>
      </c>
      <c r="BF304" s="234">
        <f>IF(N304="snížená",J304,0)</f>
        <v>0</v>
      </c>
      <c r="BG304" s="234">
        <f>IF(N304="zákl. přenesená",J304,0)</f>
        <v>0</v>
      </c>
      <c r="BH304" s="234">
        <f>IF(N304="sníž. přenesená",J304,0)</f>
        <v>0</v>
      </c>
      <c r="BI304" s="234">
        <f>IF(N304="nulová",J304,0)</f>
        <v>0</v>
      </c>
      <c r="BJ304" s="18" t="s">
        <v>86</v>
      </c>
      <c r="BK304" s="234">
        <f>ROUND(I304*H304,2)</f>
        <v>0</v>
      </c>
      <c r="BL304" s="18" t="s">
        <v>86</v>
      </c>
      <c r="BM304" s="233" t="s">
        <v>1168</v>
      </c>
    </row>
    <row r="305" s="2" customFormat="1" ht="16.5" customHeight="1">
      <c r="A305" s="39"/>
      <c r="B305" s="40"/>
      <c r="C305" s="220" t="s">
        <v>1169</v>
      </c>
      <c r="D305" s="220" t="s">
        <v>163</v>
      </c>
      <c r="E305" s="221" t="s">
        <v>1170</v>
      </c>
      <c r="F305" s="222" t="s">
        <v>1171</v>
      </c>
      <c r="G305" s="223" t="s">
        <v>341</v>
      </c>
      <c r="H305" s="224">
        <v>155</v>
      </c>
      <c r="I305" s="225"/>
      <c r="J305" s="226">
        <f>ROUND(I305*H305,2)</f>
        <v>0</v>
      </c>
      <c r="K305" s="227"/>
      <c r="L305" s="228"/>
      <c r="M305" s="229" t="s">
        <v>1</v>
      </c>
      <c r="N305" s="230" t="s">
        <v>43</v>
      </c>
      <c r="O305" s="92"/>
      <c r="P305" s="231">
        <f>O305*H305</f>
        <v>0</v>
      </c>
      <c r="Q305" s="231">
        <v>0</v>
      </c>
      <c r="R305" s="231">
        <f>Q305*H305</f>
        <v>0</v>
      </c>
      <c r="S305" s="231">
        <v>0</v>
      </c>
      <c r="T305" s="232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3" t="s">
        <v>88</v>
      </c>
      <c r="AT305" s="233" t="s">
        <v>163</v>
      </c>
      <c r="AU305" s="233" t="s">
        <v>173</v>
      </c>
      <c r="AY305" s="18" t="s">
        <v>159</v>
      </c>
      <c r="BE305" s="234">
        <f>IF(N305="základní",J305,0)</f>
        <v>0</v>
      </c>
      <c r="BF305" s="234">
        <f>IF(N305="snížená",J305,0)</f>
        <v>0</v>
      </c>
      <c r="BG305" s="234">
        <f>IF(N305="zákl. přenesená",J305,0)</f>
        <v>0</v>
      </c>
      <c r="BH305" s="234">
        <f>IF(N305="sníž. přenesená",J305,0)</f>
        <v>0</v>
      </c>
      <c r="BI305" s="234">
        <f>IF(N305="nulová",J305,0)</f>
        <v>0</v>
      </c>
      <c r="BJ305" s="18" t="s">
        <v>86</v>
      </c>
      <c r="BK305" s="234">
        <f>ROUND(I305*H305,2)</f>
        <v>0</v>
      </c>
      <c r="BL305" s="18" t="s">
        <v>86</v>
      </c>
      <c r="BM305" s="233" t="s">
        <v>1172</v>
      </c>
    </row>
    <row r="306" s="2" customFormat="1" ht="16.5" customHeight="1">
      <c r="A306" s="39"/>
      <c r="B306" s="40"/>
      <c r="C306" s="235" t="s">
        <v>1173</v>
      </c>
      <c r="D306" s="235" t="s">
        <v>316</v>
      </c>
      <c r="E306" s="236" t="s">
        <v>1174</v>
      </c>
      <c r="F306" s="237" t="s">
        <v>719</v>
      </c>
      <c r="G306" s="238" t="s">
        <v>341</v>
      </c>
      <c r="H306" s="239">
        <v>170</v>
      </c>
      <c r="I306" s="240"/>
      <c r="J306" s="241">
        <f>ROUND(I306*H306,2)</f>
        <v>0</v>
      </c>
      <c r="K306" s="242"/>
      <c r="L306" s="45"/>
      <c r="M306" s="243" t="s">
        <v>1</v>
      </c>
      <c r="N306" s="244" t="s">
        <v>43</v>
      </c>
      <c r="O306" s="92"/>
      <c r="P306" s="231">
        <f>O306*H306</f>
        <v>0</v>
      </c>
      <c r="Q306" s="231">
        <v>0</v>
      </c>
      <c r="R306" s="231">
        <f>Q306*H306</f>
        <v>0</v>
      </c>
      <c r="S306" s="231">
        <v>0</v>
      </c>
      <c r="T306" s="232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3" t="s">
        <v>86</v>
      </c>
      <c r="AT306" s="233" t="s">
        <v>316</v>
      </c>
      <c r="AU306" s="233" t="s">
        <v>173</v>
      </c>
      <c r="AY306" s="18" t="s">
        <v>159</v>
      </c>
      <c r="BE306" s="234">
        <f>IF(N306="základní",J306,0)</f>
        <v>0</v>
      </c>
      <c r="BF306" s="234">
        <f>IF(N306="snížená",J306,0)</f>
        <v>0</v>
      </c>
      <c r="BG306" s="234">
        <f>IF(N306="zákl. přenesená",J306,0)</f>
        <v>0</v>
      </c>
      <c r="BH306" s="234">
        <f>IF(N306="sníž. přenesená",J306,0)</f>
        <v>0</v>
      </c>
      <c r="BI306" s="234">
        <f>IF(N306="nulová",J306,0)</f>
        <v>0</v>
      </c>
      <c r="BJ306" s="18" t="s">
        <v>86</v>
      </c>
      <c r="BK306" s="234">
        <f>ROUND(I306*H306,2)</f>
        <v>0</v>
      </c>
      <c r="BL306" s="18" t="s">
        <v>86</v>
      </c>
      <c r="BM306" s="233" t="s">
        <v>1175</v>
      </c>
    </row>
    <row r="307" s="2" customFormat="1" ht="16.5" customHeight="1">
      <c r="A307" s="39"/>
      <c r="B307" s="40"/>
      <c r="C307" s="220" t="s">
        <v>1176</v>
      </c>
      <c r="D307" s="220" t="s">
        <v>163</v>
      </c>
      <c r="E307" s="221" t="s">
        <v>1177</v>
      </c>
      <c r="F307" s="222" t="s">
        <v>722</v>
      </c>
      <c r="G307" s="223" t="s">
        <v>341</v>
      </c>
      <c r="H307" s="224">
        <v>170</v>
      </c>
      <c r="I307" s="225"/>
      <c r="J307" s="226">
        <f>ROUND(I307*H307,2)</f>
        <v>0</v>
      </c>
      <c r="K307" s="227"/>
      <c r="L307" s="228"/>
      <c r="M307" s="229" t="s">
        <v>1</v>
      </c>
      <c r="N307" s="230" t="s">
        <v>43</v>
      </c>
      <c r="O307" s="92"/>
      <c r="P307" s="231">
        <f>O307*H307</f>
        <v>0</v>
      </c>
      <c r="Q307" s="231">
        <v>0</v>
      </c>
      <c r="R307" s="231">
        <f>Q307*H307</f>
        <v>0</v>
      </c>
      <c r="S307" s="231">
        <v>0</v>
      </c>
      <c r="T307" s="232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3" t="s">
        <v>88</v>
      </c>
      <c r="AT307" s="233" t="s">
        <v>163</v>
      </c>
      <c r="AU307" s="233" t="s">
        <v>173</v>
      </c>
      <c r="AY307" s="18" t="s">
        <v>159</v>
      </c>
      <c r="BE307" s="234">
        <f>IF(N307="základní",J307,0)</f>
        <v>0</v>
      </c>
      <c r="BF307" s="234">
        <f>IF(N307="snížená",J307,0)</f>
        <v>0</v>
      </c>
      <c r="BG307" s="234">
        <f>IF(N307="zákl. přenesená",J307,0)</f>
        <v>0</v>
      </c>
      <c r="BH307" s="234">
        <f>IF(N307="sníž. přenesená",J307,0)</f>
        <v>0</v>
      </c>
      <c r="BI307" s="234">
        <f>IF(N307="nulová",J307,0)</f>
        <v>0</v>
      </c>
      <c r="BJ307" s="18" t="s">
        <v>86</v>
      </c>
      <c r="BK307" s="234">
        <f>ROUND(I307*H307,2)</f>
        <v>0</v>
      </c>
      <c r="BL307" s="18" t="s">
        <v>86</v>
      </c>
      <c r="BM307" s="233" t="s">
        <v>1178</v>
      </c>
    </row>
    <row r="308" s="2" customFormat="1" ht="16.5" customHeight="1">
      <c r="A308" s="39"/>
      <c r="B308" s="40"/>
      <c r="C308" s="235" t="s">
        <v>1179</v>
      </c>
      <c r="D308" s="235" t="s">
        <v>316</v>
      </c>
      <c r="E308" s="236" t="s">
        <v>1180</v>
      </c>
      <c r="F308" s="237" t="s">
        <v>725</v>
      </c>
      <c r="G308" s="238" t="s">
        <v>176</v>
      </c>
      <c r="H308" s="239">
        <v>1</v>
      </c>
      <c r="I308" s="240"/>
      <c r="J308" s="241">
        <f>ROUND(I308*H308,2)</f>
        <v>0</v>
      </c>
      <c r="K308" s="242"/>
      <c r="L308" s="45"/>
      <c r="M308" s="243" t="s">
        <v>1</v>
      </c>
      <c r="N308" s="244" t="s">
        <v>43</v>
      </c>
      <c r="O308" s="92"/>
      <c r="P308" s="231">
        <f>O308*H308</f>
        <v>0</v>
      </c>
      <c r="Q308" s="231">
        <v>0</v>
      </c>
      <c r="R308" s="231">
        <f>Q308*H308</f>
        <v>0</v>
      </c>
      <c r="S308" s="231">
        <v>0</v>
      </c>
      <c r="T308" s="232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3" t="s">
        <v>86</v>
      </c>
      <c r="AT308" s="233" t="s">
        <v>316</v>
      </c>
      <c r="AU308" s="233" t="s">
        <v>173</v>
      </c>
      <c r="AY308" s="18" t="s">
        <v>159</v>
      </c>
      <c r="BE308" s="234">
        <f>IF(N308="základní",J308,0)</f>
        <v>0</v>
      </c>
      <c r="BF308" s="234">
        <f>IF(N308="snížená",J308,0)</f>
        <v>0</v>
      </c>
      <c r="BG308" s="234">
        <f>IF(N308="zákl. přenesená",J308,0)</f>
        <v>0</v>
      </c>
      <c r="BH308" s="234">
        <f>IF(N308="sníž. přenesená",J308,0)</f>
        <v>0</v>
      </c>
      <c r="BI308" s="234">
        <f>IF(N308="nulová",J308,0)</f>
        <v>0</v>
      </c>
      <c r="BJ308" s="18" t="s">
        <v>86</v>
      </c>
      <c r="BK308" s="234">
        <f>ROUND(I308*H308,2)</f>
        <v>0</v>
      </c>
      <c r="BL308" s="18" t="s">
        <v>86</v>
      </c>
      <c r="BM308" s="233" t="s">
        <v>1181</v>
      </c>
    </row>
    <row r="309" s="2" customFormat="1" ht="16.5" customHeight="1">
      <c r="A309" s="39"/>
      <c r="B309" s="40"/>
      <c r="C309" s="220" t="s">
        <v>1182</v>
      </c>
      <c r="D309" s="220" t="s">
        <v>163</v>
      </c>
      <c r="E309" s="221" t="s">
        <v>1183</v>
      </c>
      <c r="F309" s="222" t="s">
        <v>728</v>
      </c>
      <c r="G309" s="223" t="s">
        <v>176</v>
      </c>
      <c r="H309" s="224">
        <v>1</v>
      </c>
      <c r="I309" s="225"/>
      <c r="J309" s="226">
        <f>ROUND(I309*H309,2)</f>
        <v>0</v>
      </c>
      <c r="K309" s="227"/>
      <c r="L309" s="228"/>
      <c r="M309" s="229" t="s">
        <v>1</v>
      </c>
      <c r="N309" s="230" t="s">
        <v>43</v>
      </c>
      <c r="O309" s="92"/>
      <c r="P309" s="231">
        <f>O309*H309</f>
        <v>0</v>
      </c>
      <c r="Q309" s="231">
        <v>0</v>
      </c>
      <c r="R309" s="231">
        <f>Q309*H309</f>
        <v>0</v>
      </c>
      <c r="S309" s="231">
        <v>0</v>
      </c>
      <c r="T309" s="232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3" t="s">
        <v>88</v>
      </c>
      <c r="AT309" s="233" t="s">
        <v>163</v>
      </c>
      <c r="AU309" s="233" t="s">
        <v>173</v>
      </c>
      <c r="AY309" s="18" t="s">
        <v>159</v>
      </c>
      <c r="BE309" s="234">
        <f>IF(N309="základní",J309,0)</f>
        <v>0</v>
      </c>
      <c r="BF309" s="234">
        <f>IF(N309="snížená",J309,0)</f>
        <v>0</v>
      </c>
      <c r="BG309" s="234">
        <f>IF(N309="zákl. přenesená",J309,0)</f>
        <v>0</v>
      </c>
      <c r="BH309" s="234">
        <f>IF(N309="sníž. přenesená",J309,0)</f>
        <v>0</v>
      </c>
      <c r="BI309" s="234">
        <f>IF(N309="nulová",J309,0)</f>
        <v>0</v>
      </c>
      <c r="BJ309" s="18" t="s">
        <v>86</v>
      </c>
      <c r="BK309" s="234">
        <f>ROUND(I309*H309,2)</f>
        <v>0</v>
      </c>
      <c r="BL309" s="18" t="s">
        <v>86</v>
      </c>
      <c r="BM309" s="233" t="s">
        <v>1184</v>
      </c>
    </row>
    <row r="310" s="2" customFormat="1" ht="16.5" customHeight="1">
      <c r="A310" s="39"/>
      <c r="B310" s="40"/>
      <c r="C310" s="235" t="s">
        <v>1185</v>
      </c>
      <c r="D310" s="235" t="s">
        <v>316</v>
      </c>
      <c r="E310" s="236" t="s">
        <v>1186</v>
      </c>
      <c r="F310" s="237" t="s">
        <v>731</v>
      </c>
      <c r="G310" s="238" t="s">
        <v>176</v>
      </c>
      <c r="H310" s="239">
        <v>1</v>
      </c>
      <c r="I310" s="240"/>
      <c r="J310" s="241">
        <f>ROUND(I310*H310,2)</f>
        <v>0</v>
      </c>
      <c r="K310" s="242"/>
      <c r="L310" s="45"/>
      <c r="M310" s="243" t="s">
        <v>1</v>
      </c>
      <c r="N310" s="244" t="s">
        <v>43</v>
      </c>
      <c r="O310" s="92"/>
      <c r="P310" s="231">
        <f>O310*H310</f>
        <v>0</v>
      </c>
      <c r="Q310" s="231">
        <v>0</v>
      </c>
      <c r="R310" s="231">
        <f>Q310*H310</f>
        <v>0</v>
      </c>
      <c r="S310" s="231">
        <v>0</v>
      </c>
      <c r="T310" s="232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3" t="s">
        <v>86</v>
      </c>
      <c r="AT310" s="233" t="s">
        <v>316</v>
      </c>
      <c r="AU310" s="233" t="s">
        <v>173</v>
      </c>
      <c r="AY310" s="18" t="s">
        <v>159</v>
      </c>
      <c r="BE310" s="234">
        <f>IF(N310="základní",J310,0)</f>
        <v>0</v>
      </c>
      <c r="BF310" s="234">
        <f>IF(N310="snížená",J310,0)</f>
        <v>0</v>
      </c>
      <c r="BG310" s="234">
        <f>IF(N310="zákl. přenesená",J310,0)</f>
        <v>0</v>
      </c>
      <c r="BH310" s="234">
        <f>IF(N310="sníž. přenesená",J310,0)</f>
        <v>0</v>
      </c>
      <c r="BI310" s="234">
        <f>IF(N310="nulová",J310,0)</f>
        <v>0</v>
      </c>
      <c r="BJ310" s="18" t="s">
        <v>86</v>
      </c>
      <c r="BK310" s="234">
        <f>ROUND(I310*H310,2)</f>
        <v>0</v>
      </c>
      <c r="BL310" s="18" t="s">
        <v>86</v>
      </c>
      <c r="BM310" s="233" t="s">
        <v>1187</v>
      </c>
    </row>
    <row r="311" s="2" customFormat="1" ht="21.75" customHeight="1">
      <c r="A311" s="39"/>
      <c r="B311" s="40"/>
      <c r="C311" s="220" t="s">
        <v>1188</v>
      </c>
      <c r="D311" s="220" t="s">
        <v>163</v>
      </c>
      <c r="E311" s="221" t="s">
        <v>1189</v>
      </c>
      <c r="F311" s="222" t="s">
        <v>734</v>
      </c>
      <c r="G311" s="223" t="s">
        <v>176</v>
      </c>
      <c r="H311" s="224">
        <v>1</v>
      </c>
      <c r="I311" s="225"/>
      <c r="J311" s="226">
        <f>ROUND(I311*H311,2)</f>
        <v>0</v>
      </c>
      <c r="K311" s="227"/>
      <c r="L311" s="228"/>
      <c r="M311" s="229" t="s">
        <v>1</v>
      </c>
      <c r="N311" s="230" t="s">
        <v>43</v>
      </c>
      <c r="O311" s="92"/>
      <c r="P311" s="231">
        <f>O311*H311</f>
        <v>0</v>
      </c>
      <c r="Q311" s="231">
        <v>0</v>
      </c>
      <c r="R311" s="231">
        <f>Q311*H311</f>
        <v>0</v>
      </c>
      <c r="S311" s="231">
        <v>0</v>
      </c>
      <c r="T311" s="232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3" t="s">
        <v>88</v>
      </c>
      <c r="AT311" s="233" t="s">
        <v>163</v>
      </c>
      <c r="AU311" s="233" t="s">
        <v>173</v>
      </c>
      <c r="AY311" s="18" t="s">
        <v>159</v>
      </c>
      <c r="BE311" s="234">
        <f>IF(N311="základní",J311,0)</f>
        <v>0</v>
      </c>
      <c r="BF311" s="234">
        <f>IF(N311="snížená",J311,0)</f>
        <v>0</v>
      </c>
      <c r="BG311" s="234">
        <f>IF(N311="zákl. přenesená",J311,0)</f>
        <v>0</v>
      </c>
      <c r="BH311" s="234">
        <f>IF(N311="sníž. přenesená",J311,0)</f>
        <v>0</v>
      </c>
      <c r="BI311" s="234">
        <f>IF(N311="nulová",J311,0)</f>
        <v>0</v>
      </c>
      <c r="BJ311" s="18" t="s">
        <v>86</v>
      </c>
      <c r="BK311" s="234">
        <f>ROUND(I311*H311,2)</f>
        <v>0</v>
      </c>
      <c r="BL311" s="18" t="s">
        <v>86</v>
      </c>
      <c r="BM311" s="233" t="s">
        <v>1190</v>
      </c>
    </row>
    <row r="312" s="12" customFormat="1" ht="20.88" customHeight="1">
      <c r="A312" s="12"/>
      <c r="B312" s="204"/>
      <c r="C312" s="205"/>
      <c r="D312" s="206" t="s">
        <v>77</v>
      </c>
      <c r="E312" s="218" t="s">
        <v>1191</v>
      </c>
      <c r="F312" s="218" t="s">
        <v>1192</v>
      </c>
      <c r="G312" s="205"/>
      <c r="H312" s="205"/>
      <c r="I312" s="208"/>
      <c r="J312" s="219">
        <f>BK312</f>
        <v>0</v>
      </c>
      <c r="K312" s="205"/>
      <c r="L312" s="210"/>
      <c r="M312" s="211"/>
      <c r="N312" s="212"/>
      <c r="O312" s="212"/>
      <c r="P312" s="213">
        <f>SUM(P313:P338)</f>
        <v>0</v>
      </c>
      <c r="Q312" s="212"/>
      <c r="R312" s="213">
        <f>SUM(R313:R338)</f>
        <v>0</v>
      </c>
      <c r="S312" s="212"/>
      <c r="T312" s="214">
        <f>SUM(T313:T338)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5" t="s">
        <v>162</v>
      </c>
      <c r="AT312" s="216" t="s">
        <v>77</v>
      </c>
      <c r="AU312" s="216" t="s">
        <v>88</v>
      </c>
      <c r="AY312" s="215" t="s">
        <v>159</v>
      </c>
      <c r="BK312" s="217">
        <f>SUM(BK313:BK338)</f>
        <v>0</v>
      </c>
    </row>
    <row r="313" s="2" customFormat="1" ht="16.5" customHeight="1">
      <c r="A313" s="39"/>
      <c r="B313" s="40"/>
      <c r="C313" s="235" t="s">
        <v>1193</v>
      </c>
      <c r="D313" s="235" t="s">
        <v>316</v>
      </c>
      <c r="E313" s="236" t="s">
        <v>1194</v>
      </c>
      <c r="F313" s="237" t="s">
        <v>883</v>
      </c>
      <c r="G313" s="238" t="s">
        <v>166</v>
      </c>
      <c r="H313" s="239">
        <v>1</v>
      </c>
      <c r="I313" s="240"/>
      <c r="J313" s="241">
        <f>ROUND(I313*H313,2)</f>
        <v>0</v>
      </c>
      <c r="K313" s="242"/>
      <c r="L313" s="45"/>
      <c r="M313" s="243" t="s">
        <v>1</v>
      </c>
      <c r="N313" s="244" t="s">
        <v>43</v>
      </c>
      <c r="O313" s="92"/>
      <c r="P313" s="231">
        <f>O313*H313</f>
        <v>0</v>
      </c>
      <c r="Q313" s="231">
        <v>0</v>
      </c>
      <c r="R313" s="231">
        <f>Q313*H313</f>
        <v>0</v>
      </c>
      <c r="S313" s="231">
        <v>0</v>
      </c>
      <c r="T313" s="232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3" t="s">
        <v>86</v>
      </c>
      <c r="AT313" s="233" t="s">
        <v>316</v>
      </c>
      <c r="AU313" s="233" t="s">
        <v>173</v>
      </c>
      <c r="AY313" s="18" t="s">
        <v>159</v>
      </c>
      <c r="BE313" s="234">
        <f>IF(N313="základní",J313,0)</f>
        <v>0</v>
      </c>
      <c r="BF313" s="234">
        <f>IF(N313="snížená",J313,0)</f>
        <v>0</v>
      </c>
      <c r="BG313" s="234">
        <f>IF(N313="zákl. přenesená",J313,0)</f>
        <v>0</v>
      </c>
      <c r="BH313" s="234">
        <f>IF(N313="sníž. přenesená",J313,0)</f>
        <v>0</v>
      </c>
      <c r="BI313" s="234">
        <f>IF(N313="nulová",J313,0)</f>
        <v>0</v>
      </c>
      <c r="BJ313" s="18" t="s">
        <v>86</v>
      </c>
      <c r="BK313" s="234">
        <f>ROUND(I313*H313,2)</f>
        <v>0</v>
      </c>
      <c r="BL313" s="18" t="s">
        <v>86</v>
      </c>
      <c r="BM313" s="233" t="s">
        <v>1195</v>
      </c>
    </row>
    <row r="314" s="2" customFormat="1" ht="16.5" customHeight="1">
      <c r="A314" s="39"/>
      <c r="B314" s="40"/>
      <c r="C314" s="220" t="s">
        <v>1196</v>
      </c>
      <c r="D314" s="220" t="s">
        <v>163</v>
      </c>
      <c r="E314" s="221" t="s">
        <v>1197</v>
      </c>
      <c r="F314" s="222" t="s">
        <v>886</v>
      </c>
      <c r="G314" s="223" t="s">
        <v>166</v>
      </c>
      <c r="H314" s="224">
        <v>1</v>
      </c>
      <c r="I314" s="225"/>
      <c r="J314" s="226">
        <f>ROUND(I314*H314,2)</f>
        <v>0</v>
      </c>
      <c r="K314" s="227"/>
      <c r="L314" s="228"/>
      <c r="M314" s="229" t="s">
        <v>1</v>
      </c>
      <c r="N314" s="230" t="s">
        <v>43</v>
      </c>
      <c r="O314" s="92"/>
      <c r="P314" s="231">
        <f>O314*H314</f>
        <v>0</v>
      </c>
      <c r="Q314" s="231">
        <v>0</v>
      </c>
      <c r="R314" s="231">
        <f>Q314*H314</f>
        <v>0</v>
      </c>
      <c r="S314" s="231">
        <v>0</v>
      </c>
      <c r="T314" s="232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3" t="s">
        <v>88</v>
      </c>
      <c r="AT314" s="233" t="s">
        <v>163</v>
      </c>
      <c r="AU314" s="233" t="s">
        <v>173</v>
      </c>
      <c r="AY314" s="18" t="s">
        <v>159</v>
      </c>
      <c r="BE314" s="234">
        <f>IF(N314="základní",J314,0)</f>
        <v>0</v>
      </c>
      <c r="BF314" s="234">
        <f>IF(N314="snížená",J314,0)</f>
        <v>0</v>
      </c>
      <c r="BG314" s="234">
        <f>IF(N314="zákl. přenesená",J314,0)</f>
        <v>0</v>
      </c>
      <c r="BH314" s="234">
        <f>IF(N314="sníž. přenesená",J314,0)</f>
        <v>0</v>
      </c>
      <c r="BI314" s="234">
        <f>IF(N314="nulová",J314,0)</f>
        <v>0</v>
      </c>
      <c r="BJ314" s="18" t="s">
        <v>86</v>
      </c>
      <c r="BK314" s="234">
        <f>ROUND(I314*H314,2)</f>
        <v>0</v>
      </c>
      <c r="BL314" s="18" t="s">
        <v>86</v>
      </c>
      <c r="BM314" s="233" t="s">
        <v>1198</v>
      </c>
    </row>
    <row r="315" s="2" customFormat="1" ht="24.15" customHeight="1">
      <c r="A315" s="39"/>
      <c r="B315" s="40"/>
      <c r="C315" s="235" t="s">
        <v>1199</v>
      </c>
      <c r="D315" s="235" t="s">
        <v>316</v>
      </c>
      <c r="E315" s="236" t="s">
        <v>1200</v>
      </c>
      <c r="F315" s="237" t="s">
        <v>1201</v>
      </c>
      <c r="G315" s="238" t="s">
        <v>166</v>
      </c>
      <c r="H315" s="239">
        <v>1</v>
      </c>
      <c r="I315" s="240"/>
      <c r="J315" s="241">
        <f>ROUND(I315*H315,2)</f>
        <v>0</v>
      </c>
      <c r="K315" s="242"/>
      <c r="L315" s="45"/>
      <c r="M315" s="243" t="s">
        <v>1</v>
      </c>
      <c r="N315" s="244" t="s">
        <v>43</v>
      </c>
      <c r="O315" s="92"/>
      <c r="P315" s="231">
        <f>O315*H315</f>
        <v>0</v>
      </c>
      <c r="Q315" s="231">
        <v>0</v>
      </c>
      <c r="R315" s="231">
        <f>Q315*H315</f>
        <v>0</v>
      </c>
      <c r="S315" s="231">
        <v>0</v>
      </c>
      <c r="T315" s="232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3" t="s">
        <v>86</v>
      </c>
      <c r="AT315" s="233" t="s">
        <v>316</v>
      </c>
      <c r="AU315" s="233" t="s">
        <v>173</v>
      </c>
      <c r="AY315" s="18" t="s">
        <v>159</v>
      </c>
      <c r="BE315" s="234">
        <f>IF(N315="základní",J315,0)</f>
        <v>0</v>
      </c>
      <c r="BF315" s="234">
        <f>IF(N315="snížená",J315,0)</f>
        <v>0</v>
      </c>
      <c r="BG315" s="234">
        <f>IF(N315="zákl. přenesená",J315,0)</f>
        <v>0</v>
      </c>
      <c r="BH315" s="234">
        <f>IF(N315="sníž. přenesená",J315,0)</f>
        <v>0</v>
      </c>
      <c r="BI315" s="234">
        <f>IF(N315="nulová",J315,0)</f>
        <v>0</v>
      </c>
      <c r="BJ315" s="18" t="s">
        <v>86</v>
      </c>
      <c r="BK315" s="234">
        <f>ROUND(I315*H315,2)</f>
        <v>0</v>
      </c>
      <c r="BL315" s="18" t="s">
        <v>86</v>
      </c>
      <c r="BM315" s="233" t="s">
        <v>1202</v>
      </c>
    </row>
    <row r="316" s="2" customFormat="1" ht="24.15" customHeight="1">
      <c r="A316" s="39"/>
      <c r="B316" s="40"/>
      <c r="C316" s="220" t="s">
        <v>1203</v>
      </c>
      <c r="D316" s="220" t="s">
        <v>163</v>
      </c>
      <c r="E316" s="221" t="s">
        <v>1204</v>
      </c>
      <c r="F316" s="222" t="s">
        <v>1205</v>
      </c>
      <c r="G316" s="223" t="s">
        <v>166</v>
      </c>
      <c r="H316" s="224">
        <v>1</v>
      </c>
      <c r="I316" s="225"/>
      <c r="J316" s="226">
        <f>ROUND(I316*H316,2)</f>
        <v>0</v>
      </c>
      <c r="K316" s="227"/>
      <c r="L316" s="228"/>
      <c r="M316" s="229" t="s">
        <v>1</v>
      </c>
      <c r="N316" s="230" t="s">
        <v>43</v>
      </c>
      <c r="O316" s="92"/>
      <c r="P316" s="231">
        <f>O316*H316</f>
        <v>0</v>
      </c>
      <c r="Q316" s="231">
        <v>0</v>
      </c>
      <c r="R316" s="231">
        <f>Q316*H316</f>
        <v>0</v>
      </c>
      <c r="S316" s="231">
        <v>0</v>
      </c>
      <c r="T316" s="232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3" t="s">
        <v>88</v>
      </c>
      <c r="AT316" s="233" t="s">
        <v>163</v>
      </c>
      <c r="AU316" s="233" t="s">
        <v>173</v>
      </c>
      <c r="AY316" s="18" t="s">
        <v>159</v>
      </c>
      <c r="BE316" s="234">
        <f>IF(N316="základní",J316,0)</f>
        <v>0</v>
      </c>
      <c r="BF316" s="234">
        <f>IF(N316="snížená",J316,0)</f>
        <v>0</v>
      </c>
      <c r="BG316" s="234">
        <f>IF(N316="zákl. přenesená",J316,0)</f>
        <v>0</v>
      </c>
      <c r="BH316" s="234">
        <f>IF(N316="sníž. přenesená",J316,0)</f>
        <v>0</v>
      </c>
      <c r="BI316" s="234">
        <f>IF(N316="nulová",J316,0)</f>
        <v>0</v>
      </c>
      <c r="BJ316" s="18" t="s">
        <v>86</v>
      </c>
      <c r="BK316" s="234">
        <f>ROUND(I316*H316,2)</f>
        <v>0</v>
      </c>
      <c r="BL316" s="18" t="s">
        <v>86</v>
      </c>
      <c r="BM316" s="233" t="s">
        <v>1206</v>
      </c>
    </row>
    <row r="317" s="2" customFormat="1" ht="16.5" customHeight="1">
      <c r="A317" s="39"/>
      <c r="B317" s="40"/>
      <c r="C317" s="235" t="s">
        <v>1207</v>
      </c>
      <c r="D317" s="235" t="s">
        <v>316</v>
      </c>
      <c r="E317" s="236" t="s">
        <v>1208</v>
      </c>
      <c r="F317" s="237" t="s">
        <v>1209</v>
      </c>
      <c r="G317" s="238" t="s">
        <v>166</v>
      </c>
      <c r="H317" s="239">
        <v>1</v>
      </c>
      <c r="I317" s="240"/>
      <c r="J317" s="241">
        <f>ROUND(I317*H317,2)</f>
        <v>0</v>
      </c>
      <c r="K317" s="242"/>
      <c r="L317" s="45"/>
      <c r="M317" s="243" t="s">
        <v>1</v>
      </c>
      <c r="N317" s="244" t="s">
        <v>43</v>
      </c>
      <c r="O317" s="92"/>
      <c r="P317" s="231">
        <f>O317*H317</f>
        <v>0</v>
      </c>
      <c r="Q317" s="231">
        <v>0</v>
      </c>
      <c r="R317" s="231">
        <f>Q317*H317</f>
        <v>0</v>
      </c>
      <c r="S317" s="231">
        <v>0</v>
      </c>
      <c r="T317" s="232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3" t="s">
        <v>86</v>
      </c>
      <c r="AT317" s="233" t="s">
        <v>316</v>
      </c>
      <c r="AU317" s="233" t="s">
        <v>173</v>
      </c>
      <c r="AY317" s="18" t="s">
        <v>159</v>
      </c>
      <c r="BE317" s="234">
        <f>IF(N317="základní",J317,0)</f>
        <v>0</v>
      </c>
      <c r="BF317" s="234">
        <f>IF(N317="snížená",J317,0)</f>
        <v>0</v>
      </c>
      <c r="BG317" s="234">
        <f>IF(N317="zákl. přenesená",J317,0)</f>
        <v>0</v>
      </c>
      <c r="BH317" s="234">
        <f>IF(N317="sníž. přenesená",J317,0)</f>
        <v>0</v>
      </c>
      <c r="BI317" s="234">
        <f>IF(N317="nulová",J317,0)</f>
        <v>0</v>
      </c>
      <c r="BJ317" s="18" t="s">
        <v>86</v>
      </c>
      <c r="BK317" s="234">
        <f>ROUND(I317*H317,2)</f>
        <v>0</v>
      </c>
      <c r="BL317" s="18" t="s">
        <v>86</v>
      </c>
      <c r="BM317" s="233" t="s">
        <v>1210</v>
      </c>
    </row>
    <row r="318" s="2" customFormat="1" ht="16.5" customHeight="1">
      <c r="A318" s="39"/>
      <c r="B318" s="40"/>
      <c r="C318" s="220" t="s">
        <v>1211</v>
      </c>
      <c r="D318" s="220" t="s">
        <v>163</v>
      </c>
      <c r="E318" s="221" t="s">
        <v>1212</v>
      </c>
      <c r="F318" s="222" t="s">
        <v>1213</v>
      </c>
      <c r="G318" s="223" t="s">
        <v>166</v>
      </c>
      <c r="H318" s="224">
        <v>1</v>
      </c>
      <c r="I318" s="225"/>
      <c r="J318" s="226">
        <f>ROUND(I318*H318,2)</f>
        <v>0</v>
      </c>
      <c r="K318" s="227"/>
      <c r="L318" s="228"/>
      <c r="M318" s="229" t="s">
        <v>1</v>
      </c>
      <c r="N318" s="230" t="s">
        <v>43</v>
      </c>
      <c r="O318" s="92"/>
      <c r="P318" s="231">
        <f>O318*H318</f>
        <v>0</v>
      </c>
      <c r="Q318" s="231">
        <v>0</v>
      </c>
      <c r="R318" s="231">
        <f>Q318*H318</f>
        <v>0</v>
      </c>
      <c r="S318" s="231">
        <v>0</v>
      </c>
      <c r="T318" s="232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3" t="s">
        <v>88</v>
      </c>
      <c r="AT318" s="233" t="s">
        <v>163</v>
      </c>
      <c r="AU318" s="233" t="s">
        <v>173</v>
      </c>
      <c r="AY318" s="18" t="s">
        <v>159</v>
      </c>
      <c r="BE318" s="234">
        <f>IF(N318="základní",J318,0)</f>
        <v>0</v>
      </c>
      <c r="BF318" s="234">
        <f>IF(N318="snížená",J318,0)</f>
        <v>0</v>
      </c>
      <c r="BG318" s="234">
        <f>IF(N318="zákl. přenesená",J318,0)</f>
        <v>0</v>
      </c>
      <c r="BH318" s="234">
        <f>IF(N318="sníž. přenesená",J318,0)</f>
        <v>0</v>
      </c>
      <c r="BI318" s="234">
        <f>IF(N318="nulová",J318,0)</f>
        <v>0</v>
      </c>
      <c r="BJ318" s="18" t="s">
        <v>86</v>
      </c>
      <c r="BK318" s="234">
        <f>ROUND(I318*H318,2)</f>
        <v>0</v>
      </c>
      <c r="BL318" s="18" t="s">
        <v>86</v>
      </c>
      <c r="BM318" s="233" t="s">
        <v>1214</v>
      </c>
    </row>
    <row r="319" s="2" customFormat="1" ht="16.5" customHeight="1">
      <c r="A319" s="39"/>
      <c r="B319" s="40"/>
      <c r="C319" s="235" t="s">
        <v>1215</v>
      </c>
      <c r="D319" s="235" t="s">
        <v>316</v>
      </c>
      <c r="E319" s="236" t="s">
        <v>1216</v>
      </c>
      <c r="F319" s="237" t="s">
        <v>1217</v>
      </c>
      <c r="G319" s="238" t="s">
        <v>176</v>
      </c>
      <c r="H319" s="239">
        <v>1</v>
      </c>
      <c r="I319" s="240"/>
      <c r="J319" s="241">
        <f>ROUND(I319*H319,2)</f>
        <v>0</v>
      </c>
      <c r="K319" s="242"/>
      <c r="L319" s="45"/>
      <c r="M319" s="243" t="s">
        <v>1</v>
      </c>
      <c r="N319" s="244" t="s">
        <v>43</v>
      </c>
      <c r="O319" s="92"/>
      <c r="P319" s="231">
        <f>O319*H319</f>
        <v>0</v>
      </c>
      <c r="Q319" s="231">
        <v>0</v>
      </c>
      <c r="R319" s="231">
        <f>Q319*H319</f>
        <v>0</v>
      </c>
      <c r="S319" s="231">
        <v>0</v>
      </c>
      <c r="T319" s="232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3" t="s">
        <v>86</v>
      </c>
      <c r="AT319" s="233" t="s">
        <v>316</v>
      </c>
      <c r="AU319" s="233" t="s">
        <v>173</v>
      </c>
      <c r="AY319" s="18" t="s">
        <v>159</v>
      </c>
      <c r="BE319" s="234">
        <f>IF(N319="základní",J319,0)</f>
        <v>0</v>
      </c>
      <c r="BF319" s="234">
        <f>IF(N319="snížená",J319,0)</f>
        <v>0</v>
      </c>
      <c r="BG319" s="234">
        <f>IF(N319="zákl. přenesená",J319,0)</f>
        <v>0</v>
      </c>
      <c r="BH319" s="234">
        <f>IF(N319="sníž. přenesená",J319,0)</f>
        <v>0</v>
      </c>
      <c r="BI319" s="234">
        <f>IF(N319="nulová",J319,0)</f>
        <v>0</v>
      </c>
      <c r="BJ319" s="18" t="s">
        <v>86</v>
      </c>
      <c r="BK319" s="234">
        <f>ROUND(I319*H319,2)</f>
        <v>0</v>
      </c>
      <c r="BL319" s="18" t="s">
        <v>86</v>
      </c>
      <c r="BM319" s="233" t="s">
        <v>1218</v>
      </c>
    </row>
    <row r="320" s="2" customFormat="1" ht="16.5" customHeight="1">
      <c r="A320" s="39"/>
      <c r="B320" s="40"/>
      <c r="C320" s="220" t="s">
        <v>1219</v>
      </c>
      <c r="D320" s="220" t="s">
        <v>163</v>
      </c>
      <c r="E320" s="221" t="s">
        <v>1220</v>
      </c>
      <c r="F320" s="222" t="s">
        <v>1221</v>
      </c>
      <c r="G320" s="223" t="s">
        <v>176</v>
      </c>
      <c r="H320" s="224">
        <v>1</v>
      </c>
      <c r="I320" s="225"/>
      <c r="J320" s="226">
        <f>ROUND(I320*H320,2)</f>
        <v>0</v>
      </c>
      <c r="K320" s="227"/>
      <c r="L320" s="228"/>
      <c r="M320" s="229" t="s">
        <v>1</v>
      </c>
      <c r="N320" s="230" t="s">
        <v>43</v>
      </c>
      <c r="O320" s="92"/>
      <c r="P320" s="231">
        <f>O320*H320</f>
        <v>0</v>
      </c>
      <c r="Q320" s="231">
        <v>0</v>
      </c>
      <c r="R320" s="231">
        <f>Q320*H320</f>
        <v>0</v>
      </c>
      <c r="S320" s="231">
        <v>0</v>
      </c>
      <c r="T320" s="232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3" t="s">
        <v>88</v>
      </c>
      <c r="AT320" s="233" t="s">
        <v>163</v>
      </c>
      <c r="AU320" s="233" t="s">
        <v>173</v>
      </c>
      <c r="AY320" s="18" t="s">
        <v>159</v>
      </c>
      <c r="BE320" s="234">
        <f>IF(N320="základní",J320,0)</f>
        <v>0</v>
      </c>
      <c r="BF320" s="234">
        <f>IF(N320="snížená",J320,0)</f>
        <v>0</v>
      </c>
      <c r="BG320" s="234">
        <f>IF(N320="zákl. přenesená",J320,0)</f>
        <v>0</v>
      </c>
      <c r="BH320" s="234">
        <f>IF(N320="sníž. přenesená",J320,0)</f>
        <v>0</v>
      </c>
      <c r="BI320" s="234">
        <f>IF(N320="nulová",J320,0)</f>
        <v>0</v>
      </c>
      <c r="BJ320" s="18" t="s">
        <v>86</v>
      </c>
      <c r="BK320" s="234">
        <f>ROUND(I320*H320,2)</f>
        <v>0</v>
      </c>
      <c r="BL320" s="18" t="s">
        <v>86</v>
      </c>
      <c r="BM320" s="233" t="s">
        <v>1222</v>
      </c>
    </row>
    <row r="321" s="2" customFormat="1" ht="16.5" customHeight="1">
      <c r="A321" s="39"/>
      <c r="B321" s="40"/>
      <c r="C321" s="235" t="s">
        <v>1223</v>
      </c>
      <c r="D321" s="235" t="s">
        <v>316</v>
      </c>
      <c r="E321" s="236" t="s">
        <v>1224</v>
      </c>
      <c r="F321" s="237" t="s">
        <v>1225</v>
      </c>
      <c r="G321" s="238" t="s">
        <v>176</v>
      </c>
      <c r="H321" s="239">
        <v>1</v>
      </c>
      <c r="I321" s="240"/>
      <c r="J321" s="241">
        <f>ROUND(I321*H321,2)</f>
        <v>0</v>
      </c>
      <c r="K321" s="242"/>
      <c r="L321" s="45"/>
      <c r="M321" s="243" t="s">
        <v>1</v>
      </c>
      <c r="N321" s="244" t="s">
        <v>43</v>
      </c>
      <c r="O321" s="92"/>
      <c r="P321" s="231">
        <f>O321*H321</f>
        <v>0</v>
      </c>
      <c r="Q321" s="231">
        <v>0</v>
      </c>
      <c r="R321" s="231">
        <f>Q321*H321</f>
        <v>0</v>
      </c>
      <c r="S321" s="231">
        <v>0</v>
      </c>
      <c r="T321" s="232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3" t="s">
        <v>86</v>
      </c>
      <c r="AT321" s="233" t="s">
        <v>316</v>
      </c>
      <c r="AU321" s="233" t="s">
        <v>173</v>
      </c>
      <c r="AY321" s="18" t="s">
        <v>159</v>
      </c>
      <c r="BE321" s="234">
        <f>IF(N321="základní",J321,0)</f>
        <v>0</v>
      </c>
      <c r="BF321" s="234">
        <f>IF(N321="snížená",J321,0)</f>
        <v>0</v>
      </c>
      <c r="BG321" s="234">
        <f>IF(N321="zákl. přenesená",J321,0)</f>
        <v>0</v>
      </c>
      <c r="BH321" s="234">
        <f>IF(N321="sníž. přenesená",J321,0)</f>
        <v>0</v>
      </c>
      <c r="BI321" s="234">
        <f>IF(N321="nulová",J321,0)</f>
        <v>0</v>
      </c>
      <c r="BJ321" s="18" t="s">
        <v>86</v>
      </c>
      <c r="BK321" s="234">
        <f>ROUND(I321*H321,2)</f>
        <v>0</v>
      </c>
      <c r="BL321" s="18" t="s">
        <v>86</v>
      </c>
      <c r="BM321" s="233" t="s">
        <v>1226</v>
      </c>
    </row>
    <row r="322" s="2" customFormat="1" ht="16.5" customHeight="1">
      <c r="A322" s="39"/>
      <c r="B322" s="40"/>
      <c r="C322" s="220" t="s">
        <v>1227</v>
      </c>
      <c r="D322" s="220" t="s">
        <v>163</v>
      </c>
      <c r="E322" s="221" t="s">
        <v>1228</v>
      </c>
      <c r="F322" s="222" t="s">
        <v>1229</v>
      </c>
      <c r="G322" s="223" t="s">
        <v>176</v>
      </c>
      <c r="H322" s="224">
        <v>1</v>
      </c>
      <c r="I322" s="225"/>
      <c r="J322" s="226">
        <f>ROUND(I322*H322,2)</f>
        <v>0</v>
      </c>
      <c r="K322" s="227"/>
      <c r="L322" s="228"/>
      <c r="M322" s="229" t="s">
        <v>1</v>
      </c>
      <c r="N322" s="230" t="s">
        <v>43</v>
      </c>
      <c r="O322" s="92"/>
      <c r="P322" s="231">
        <f>O322*H322</f>
        <v>0</v>
      </c>
      <c r="Q322" s="231">
        <v>0</v>
      </c>
      <c r="R322" s="231">
        <f>Q322*H322</f>
        <v>0</v>
      </c>
      <c r="S322" s="231">
        <v>0</v>
      </c>
      <c r="T322" s="232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3" t="s">
        <v>88</v>
      </c>
      <c r="AT322" s="233" t="s">
        <v>163</v>
      </c>
      <c r="AU322" s="233" t="s">
        <v>173</v>
      </c>
      <c r="AY322" s="18" t="s">
        <v>159</v>
      </c>
      <c r="BE322" s="234">
        <f>IF(N322="základní",J322,0)</f>
        <v>0</v>
      </c>
      <c r="BF322" s="234">
        <f>IF(N322="snížená",J322,0)</f>
        <v>0</v>
      </c>
      <c r="BG322" s="234">
        <f>IF(N322="zákl. přenesená",J322,0)</f>
        <v>0</v>
      </c>
      <c r="BH322" s="234">
        <f>IF(N322="sníž. přenesená",J322,0)</f>
        <v>0</v>
      </c>
      <c r="BI322" s="234">
        <f>IF(N322="nulová",J322,0)</f>
        <v>0</v>
      </c>
      <c r="BJ322" s="18" t="s">
        <v>86</v>
      </c>
      <c r="BK322" s="234">
        <f>ROUND(I322*H322,2)</f>
        <v>0</v>
      </c>
      <c r="BL322" s="18" t="s">
        <v>86</v>
      </c>
      <c r="BM322" s="233" t="s">
        <v>1230</v>
      </c>
    </row>
    <row r="323" s="2" customFormat="1" ht="16.5" customHeight="1">
      <c r="A323" s="39"/>
      <c r="B323" s="40"/>
      <c r="C323" s="235" t="s">
        <v>1231</v>
      </c>
      <c r="D323" s="235" t="s">
        <v>316</v>
      </c>
      <c r="E323" s="236" t="s">
        <v>1232</v>
      </c>
      <c r="F323" s="237" t="s">
        <v>1233</v>
      </c>
      <c r="G323" s="238" t="s">
        <v>176</v>
      </c>
      <c r="H323" s="239">
        <v>1</v>
      </c>
      <c r="I323" s="240"/>
      <c r="J323" s="241">
        <f>ROUND(I323*H323,2)</f>
        <v>0</v>
      </c>
      <c r="K323" s="242"/>
      <c r="L323" s="45"/>
      <c r="M323" s="243" t="s">
        <v>1</v>
      </c>
      <c r="N323" s="244" t="s">
        <v>43</v>
      </c>
      <c r="O323" s="92"/>
      <c r="P323" s="231">
        <f>O323*H323</f>
        <v>0</v>
      </c>
      <c r="Q323" s="231">
        <v>0</v>
      </c>
      <c r="R323" s="231">
        <f>Q323*H323</f>
        <v>0</v>
      </c>
      <c r="S323" s="231">
        <v>0</v>
      </c>
      <c r="T323" s="232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3" t="s">
        <v>86</v>
      </c>
      <c r="AT323" s="233" t="s">
        <v>316</v>
      </c>
      <c r="AU323" s="233" t="s">
        <v>173</v>
      </c>
      <c r="AY323" s="18" t="s">
        <v>159</v>
      </c>
      <c r="BE323" s="234">
        <f>IF(N323="základní",J323,0)</f>
        <v>0</v>
      </c>
      <c r="BF323" s="234">
        <f>IF(N323="snížená",J323,0)</f>
        <v>0</v>
      </c>
      <c r="BG323" s="234">
        <f>IF(N323="zákl. přenesená",J323,0)</f>
        <v>0</v>
      </c>
      <c r="BH323" s="234">
        <f>IF(N323="sníž. přenesená",J323,0)</f>
        <v>0</v>
      </c>
      <c r="BI323" s="234">
        <f>IF(N323="nulová",J323,0)</f>
        <v>0</v>
      </c>
      <c r="BJ323" s="18" t="s">
        <v>86</v>
      </c>
      <c r="BK323" s="234">
        <f>ROUND(I323*H323,2)</f>
        <v>0</v>
      </c>
      <c r="BL323" s="18" t="s">
        <v>86</v>
      </c>
      <c r="BM323" s="233" t="s">
        <v>1234</v>
      </c>
    </row>
    <row r="324" s="2" customFormat="1" ht="16.5" customHeight="1">
      <c r="A324" s="39"/>
      <c r="B324" s="40"/>
      <c r="C324" s="220" t="s">
        <v>1235</v>
      </c>
      <c r="D324" s="220" t="s">
        <v>163</v>
      </c>
      <c r="E324" s="221" t="s">
        <v>1236</v>
      </c>
      <c r="F324" s="222" t="s">
        <v>1237</v>
      </c>
      <c r="G324" s="223" t="s">
        <v>176</v>
      </c>
      <c r="H324" s="224">
        <v>1</v>
      </c>
      <c r="I324" s="225"/>
      <c r="J324" s="226">
        <f>ROUND(I324*H324,2)</f>
        <v>0</v>
      </c>
      <c r="K324" s="227"/>
      <c r="L324" s="228"/>
      <c r="M324" s="229" t="s">
        <v>1</v>
      </c>
      <c r="N324" s="230" t="s">
        <v>43</v>
      </c>
      <c r="O324" s="92"/>
      <c r="P324" s="231">
        <f>O324*H324</f>
        <v>0</v>
      </c>
      <c r="Q324" s="231">
        <v>0</v>
      </c>
      <c r="R324" s="231">
        <f>Q324*H324</f>
        <v>0</v>
      </c>
      <c r="S324" s="231">
        <v>0</v>
      </c>
      <c r="T324" s="232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3" t="s">
        <v>88</v>
      </c>
      <c r="AT324" s="233" t="s">
        <v>163</v>
      </c>
      <c r="AU324" s="233" t="s">
        <v>173</v>
      </c>
      <c r="AY324" s="18" t="s">
        <v>159</v>
      </c>
      <c r="BE324" s="234">
        <f>IF(N324="základní",J324,0)</f>
        <v>0</v>
      </c>
      <c r="BF324" s="234">
        <f>IF(N324="snížená",J324,0)</f>
        <v>0</v>
      </c>
      <c r="BG324" s="234">
        <f>IF(N324="zákl. přenesená",J324,0)</f>
        <v>0</v>
      </c>
      <c r="BH324" s="234">
        <f>IF(N324="sníž. přenesená",J324,0)</f>
        <v>0</v>
      </c>
      <c r="BI324" s="234">
        <f>IF(N324="nulová",J324,0)</f>
        <v>0</v>
      </c>
      <c r="BJ324" s="18" t="s">
        <v>86</v>
      </c>
      <c r="BK324" s="234">
        <f>ROUND(I324*H324,2)</f>
        <v>0</v>
      </c>
      <c r="BL324" s="18" t="s">
        <v>86</v>
      </c>
      <c r="BM324" s="233" t="s">
        <v>1238</v>
      </c>
    </row>
    <row r="325" s="2" customFormat="1" ht="16.5" customHeight="1">
      <c r="A325" s="39"/>
      <c r="B325" s="40"/>
      <c r="C325" s="235" t="s">
        <v>1239</v>
      </c>
      <c r="D325" s="235" t="s">
        <v>316</v>
      </c>
      <c r="E325" s="236" t="s">
        <v>1240</v>
      </c>
      <c r="F325" s="237" t="s">
        <v>1241</v>
      </c>
      <c r="G325" s="238" t="s">
        <v>176</v>
      </c>
      <c r="H325" s="239">
        <v>1</v>
      </c>
      <c r="I325" s="240"/>
      <c r="J325" s="241">
        <f>ROUND(I325*H325,2)</f>
        <v>0</v>
      </c>
      <c r="K325" s="242"/>
      <c r="L325" s="45"/>
      <c r="M325" s="243" t="s">
        <v>1</v>
      </c>
      <c r="N325" s="244" t="s">
        <v>43</v>
      </c>
      <c r="O325" s="92"/>
      <c r="P325" s="231">
        <f>O325*H325</f>
        <v>0</v>
      </c>
      <c r="Q325" s="231">
        <v>0</v>
      </c>
      <c r="R325" s="231">
        <f>Q325*H325</f>
        <v>0</v>
      </c>
      <c r="S325" s="231">
        <v>0</v>
      </c>
      <c r="T325" s="232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3" t="s">
        <v>86</v>
      </c>
      <c r="AT325" s="233" t="s">
        <v>316</v>
      </c>
      <c r="AU325" s="233" t="s">
        <v>173</v>
      </c>
      <c r="AY325" s="18" t="s">
        <v>159</v>
      </c>
      <c r="BE325" s="234">
        <f>IF(N325="základní",J325,0)</f>
        <v>0</v>
      </c>
      <c r="BF325" s="234">
        <f>IF(N325="snížená",J325,0)</f>
        <v>0</v>
      </c>
      <c r="BG325" s="234">
        <f>IF(N325="zákl. přenesená",J325,0)</f>
        <v>0</v>
      </c>
      <c r="BH325" s="234">
        <f>IF(N325="sníž. přenesená",J325,0)</f>
        <v>0</v>
      </c>
      <c r="BI325" s="234">
        <f>IF(N325="nulová",J325,0)</f>
        <v>0</v>
      </c>
      <c r="BJ325" s="18" t="s">
        <v>86</v>
      </c>
      <c r="BK325" s="234">
        <f>ROUND(I325*H325,2)</f>
        <v>0</v>
      </c>
      <c r="BL325" s="18" t="s">
        <v>86</v>
      </c>
      <c r="BM325" s="233" t="s">
        <v>1242</v>
      </c>
    </row>
    <row r="326" s="2" customFormat="1" ht="16.5" customHeight="1">
      <c r="A326" s="39"/>
      <c r="B326" s="40"/>
      <c r="C326" s="220" t="s">
        <v>1243</v>
      </c>
      <c r="D326" s="220" t="s">
        <v>163</v>
      </c>
      <c r="E326" s="221" t="s">
        <v>1244</v>
      </c>
      <c r="F326" s="222" t="s">
        <v>1245</v>
      </c>
      <c r="G326" s="223" t="s">
        <v>176</v>
      </c>
      <c r="H326" s="224">
        <v>1</v>
      </c>
      <c r="I326" s="225"/>
      <c r="J326" s="226">
        <f>ROUND(I326*H326,2)</f>
        <v>0</v>
      </c>
      <c r="K326" s="227"/>
      <c r="L326" s="228"/>
      <c r="M326" s="229" t="s">
        <v>1</v>
      </c>
      <c r="N326" s="230" t="s">
        <v>43</v>
      </c>
      <c r="O326" s="92"/>
      <c r="P326" s="231">
        <f>O326*H326</f>
        <v>0</v>
      </c>
      <c r="Q326" s="231">
        <v>0</v>
      </c>
      <c r="R326" s="231">
        <f>Q326*H326</f>
        <v>0</v>
      </c>
      <c r="S326" s="231">
        <v>0</v>
      </c>
      <c r="T326" s="232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3" t="s">
        <v>88</v>
      </c>
      <c r="AT326" s="233" t="s">
        <v>163</v>
      </c>
      <c r="AU326" s="233" t="s">
        <v>173</v>
      </c>
      <c r="AY326" s="18" t="s">
        <v>159</v>
      </c>
      <c r="BE326" s="234">
        <f>IF(N326="základní",J326,0)</f>
        <v>0</v>
      </c>
      <c r="BF326" s="234">
        <f>IF(N326="snížená",J326,0)</f>
        <v>0</v>
      </c>
      <c r="BG326" s="234">
        <f>IF(N326="zákl. přenesená",J326,0)</f>
        <v>0</v>
      </c>
      <c r="BH326" s="234">
        <f>IF(N326="sníž. přenesená",J326,0)</f>
        <v>0</v>
      </c>
      <c r="BI326" s="234">
        <f>IF(N326="nulová",J326,0)</f>
        <v>0</v>
      </c>
      <c r="BJ326" s="18" t="s">
        <v>86</v>
      </c>
      <c r="BK326" s="234">
        <f>ROUND(I326*H326,2)</f>
        <v>0</v>
      </c>
      <c r="BL326" s="18" t="s">
        <v>86</v>
      </c>
      <c r="BM326" s="233" t="s">
        <v>1246</v>
      </c>
    </row>
    <row r="327" s="2" customFormat="1" ht="16.5" customHeight="1">
      <c r="A327" s="39"/>
      <c r="B327" s="40"/>
      <c r="C327" s="235" t="s">
        <v>1247</v>
      </c>
      <c r="D327" s="235" t="s">
        <v>316</v>
      </c>
      <c r="E327" s="236" t="s">
        <v>1248</v>
      </c>
      <c r="F327" s="237" t="s">
        <v>1249</v>
      </c>
      <c r="G327" s="238" t="s">
        <v>176</v>
      </c>
      <c r="H327" s="239">
        <v>1</v>
      </c>
      <c r="I327" s="240"/>
      <c r="J327" s="241">
        <f>ROUND(I327*H327,2)</f>
        <v>0</v>
      </c>
      <c r="K327" s="242"/>
      <c r="L327" s="45"/>
      <c r="M327" s="243" t="s">
        <v>1</v>
      </c>
      <c r="N327" s="244" t="s">
        <v>43</v>
      </c>
      <c r="O327" s="92"/>
      <c r="P327" s="231">
        <f>O327*H327</f>
        <v>0</v>
      </c>
      <c r="Q327" s="231">
        <v>0</v>
      </c>
      <c r="R327" s="231">
        <f>Q327*H327</f>
        <v>0</v>
      </c>
      <c r="S327" s="231">
        <v>0</v>
      </c>
      <c r="T327" s="232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3" t="s">
        <v>86</v>
      </c>
      <c r="AT327" s="233" t="s">
        <v>316</v>
      </c>
      <c r="AU327" s="233" t="s">
        <v>173</v>
      </c>
      <c r="AY327" s="18" t="s">
        <v>159</v>
      </c>
      <c r="BE327" s="234">
        <f>IF(N327="základní",J327,0)</f>
        <v>0</v>
      </c>
      <c r="BF327" s="234">
        <f>IF(N327="snížená",J327,0)</f>
        <v>0</v>
      </c>
      <c r="BG327" s="234">
        <f>IF(N327="zákl. přenesená",J327,0)</f>
        <v>0</v>
      </c>
      <c r="BH327" s="234">
        <f>IF(N327="sníž. přenesená",J327,0)</f>
        <v>0</v>
      </c>
      <c r="BI327" s="234">
        <f>IF(N327="nulová",J327,0)</f>
        <v>0</v>
      </c>
      <c r="BJ327" s="18" t="s">
        <v>86</v>
      </c>
      <c r="BK327" s="234">
        <f>ROUND(I327*H327,2)</f>
        <v>0</v>
      </c>
      <c r="BL327" s="18" t="s">
        <v>86</v>
      </c>
      <c r="BM327" s="233" t="s">
        <v>1250</v>
      </c>
    </row>
    <row r="328" s="2" customFormat="1" ht="16.5" customHeight="1">
      <c r="A328" s="39"/>
      <c r="B328" s="40"/>
      <c r="C328" s="220" t="s">
        <v>1251</v>
      </c>
      <c r="D328" s="220" t="s">
        <v>163</v>
      </c>
      <c r="E328" s="221" t="s">
        <v>1252</v>
      </c>
      <c r="F328" s="222" t="s">
        <v>1253</v>
      </c>
      <c r="G328" s="223" t="s">
        <v>176</v>
      </c>
      <c r="H328" s="224">
        <v>1</v>
      </c>
      <c r="I328" s="225"/>
      <c r="J328" s="226">
        <f>ROUND(I328*H328,2)</f>
        <v>0</v>
      </c>
      <c r="K328" s="227"/>
      <c r="L328" s="228"/>
      <c r="M328" s="229" t="s">
        <v>1</v>
      </c>
      <c r="N328" s="230" t="s">
        <v>43</v>
      </c>
      <c r="O328" s="92"/>
      <c r="P328" s="231">
        <f>O328*H328</f>
        <v>0</v>
      </c>
      <c r="Q328" s="231">
        <v>0</v>
      </c>
      <c r="R328" s="231">
        <f>Q328*H328</f>
        <v>0</v>
      </c>
      <c r="S328" s="231">
        <v>0</v>
      </c>
      <c r="T328" s="232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3" t="s">
        <v>88</v>
      </c>
      <c r="AT328" s="233" t="s">
        <v>163</v>
      </c>
      <c r="AU328" s="233" t="s">
        <v>173</v>
      </c>
      <c r="AY328" s="18" t="s">
        <v>159</v>
      </c>
      <c r="BE328" s="234">
        <f>IF(N328="základní",J328,0)</f>
        <v>0</v>
      </c>
      <c r="BF328" s="234">
        <f>IF(N328="snížená",J328,0)</f>
        <v>0</v>
      </c>
      <c r="BG328" s="234">
        <f>IF(N328="zákl. přenesená",J328,0)</f>
        <v>0</v>
      </c>
      <c r="BH328" s="234">
        <f>IF(N328="sníž. přenesená",J328,0)</f>
        <v>0</v>
      </c>
      <c r="BI328" s="234">
        <f>IF(N328="nulová",J328,0)</f>
        <v>0</v>
      </c>
      <c r="BJ328" s="18" t="s">
        <v>86</v>
      </c>
      <c r="BK328" s="234">
        <f>ROUND(I328*H328,2)</f>
        <v>0</v>
      </c>
      <c r="BL328" s="18" t="s">
        <v>86</v>
      </c>
      <c r="BM328" s="233" t="s">
        <v>1254</v>
      </c>
    </row>
    <row r="329" s="2" customFormat="1" ht="16.5" customHeight="1">
      <c r="A329" s="39"/>
      <c r="B329" s="40"/>
      <c r="C329" s="235" t="s">
        <v>1255</v>
      </c>
      <c r="D329" s="235" t="s">
        <v>316</v>
      </c>
      <c r="E329" s="236" t="s">
        <v>1256</v>
      </c>
      <c r="F329" s="237" t="s">
        <v>1257</v>
      </c>
      <c r="G329" s="238" t="s">
        <v>176</v>
      </c>
      <c r="H329" s="239">
        <v>1</v>
      </c>
      <c r="I329" s="240"/>
      <c r="J329" s="241">
        <f>ROUND(I329*H329,2)</f>
        <v>0</v>
      </c>
      <c r="K329" s="242"/>
      <c r="L329" s="45"/>
      <c r="M329" s="243" t="s">
        <v>1</v>
      </c>
      <c r="N329" s="244" t="s">
        <v>43</v>
      </c>
      <c r="O329" s="92"/>
      <c r="P329" s="231">
        <f>O329*H329</f>
        <v>0</v>
      </c>
      <c r="Q329" s="231">
        <v>0</v>
      </c>
      <c r="R329" s="231">
        <f>Q329*H329</f>
        <v>0</v>
      </c>
      <c r="S329" s="231">
        <v>0</v>
      </c>
      <c r="T329" s="232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3" t="s">
        <v>86</v>
      </c>
      <c r="AT329" s="233" t="s">
        <v>316</v>
      </c>
      <c r="AU329" s="233" t="s">
        <v>173</v>
      </c>
      <c r="AY329" s="18" t="s">
        <v>159</v>
      </c>
      <c r="BE329" s="234">
        <f>IF(N329="základní",J329,0)</f>
        <v>0</v>
      </c>
      <c r="BF329" s="234">
        <f>IF(N329="snížená",J329,0)</f>
        <v>0</v>
      </c>
      <c r="BG329" s="234">
        <f>IF(N329="zákl. přenesená",J329,0)</f>
        <v>0</v>
      </c>
      <c r="BH329" s="234">
        <f>IF(N329="sníž. přenesená",J329,0)</f>
        <v>0</v>
      </c>
      <c r="BI329" s="234">
        <f>IF(N329="nulová",J329,0)</f>
        <v>0</v>
      </c>
      <c r="BJ329" s="18" t="s">
        <v>86</v>
      </c>
      <c r="BK329" s="234">
        <f>ROUND(I329*H329,2)</f>
        <v>0</v>
      </c>
      <c r="BL329" s="18" t="s">
        <v>86</v>
      </c>
      <c r="BM329" s="233" t="s">
        <v>1258</v>
      </c>
    </row>
    <row r="330" s="2" customFormat="1" ht="16.5" customHeight="1">
      <c r="A330" s="39"/>
      <c r="B330" s="40"/>
      <c r="C330" s="220" t="s">
        <v>1259</v>
      </c>
      <c r="D330" s="220" t="s">
        <v>163</v>
      </c>
      <c r="E330" s="221" t="s">
        <v>1260</v>
      </c>
      <c r="F330" s="222" t="s">
        <v>1261</v>
      </c>
      <c r="G330" s="223" t="s">
        <v>176</v>
      </c>
      <c r="H330" s="224">
        <v>1</v>
      </c>
      <c r="I330" s="225"/>
      <c r="J330" s="226">
        <f>ROUND(I330*H330,2)</f>
        <v>0</v>
      </c>
      <c r="K330" s="227"/>
      <c r="L330" s="228"/>
      <c r="M330" s="229" t="s">
        <v>1</v>
      </c>
      <c r="N330" s="230" t="s">
        <v>43</v>
      </c>
      <c r="O330" s="92"/>
      <c r="P330" s="231">
        <f>O330*H330</f>
        <v>0</v>
      </c>
      <c r="Q330" s="231">
        <v>0</v>
      </c>
      <c r="R330" s="231">
        <f>Q330*H330</f>
        <v>0</v>
      </c>
      <c r="S330" s="231">
        <v>0</v>
      </c>
      <c r="T330" s="232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3" t="s">
        <v>88</v>
      </c>
      <c r="AT330" s="233" t="s">
        <v>163</v>
      </c>
      <c r="AU330" s="233" t="s">
        <v>173</v>
      </c>
      <c r="AY330" s="18" t="s">
        <v>159</v>
      </c>
      <c r="BE330" s="234">
        <f>IF(N330="základní",J330,0)</f>
        <v>0</v>
      </c>
      <c r="BF330" s="234">
        <f>IF(N330="snížená",J330,0)</f>
        <v>0</v>
      </c>
      <c r="BG330" s="234">
        <f>IF(N330="zákl. přenesená",J330,0)</f>
        <v>0</v>
      </c>
      <c r="BH330" s="234">
        <f>IF(N330="sníž. přenesená",J330,0)</f>
        <v>0</v>
      </c>
      <c r="BI330" s="234">
        <f>IF(N330="nulová",J330,0)</f>
        <v>0</v>
      </c>
      <c r="BJ330" s="18" t="s">
        <v>86</v>
      </c>
      <c r="BK330" s="234">
        <f>ROUND(I330*H330,2)</f>
        <v>0</v>
      </c>
      <c r="BL330" s="18" t="s">
        <v>86</v>
      </c>
      <c r="BM330" s="233" t="s">
        <v>1262</v>
      </c>
    </row>
    <row r="331" s="2" customFormat="1" ht="16.5" customHeight="1">
      <c r="A331" s="39"/>
      <c r="B331" s="40"/>
      <c r="C331" s="235" t="s">
        <v>1263</v>
      </c>
      <c r="D331" s="235" t="s">
        <v>316</v>
      </c>
      <c r="E331" s="236" t="s">
        <v>1264</v>
      </c>
      <c r="F331" s="237" t="s">
        <v>1265</v>
      </c>
      <c r="G331" s="238" t="s">
        <v>176</v>
      </c>
      <c r="H331" s="239">
        <v>1</v>
      </c>
      <c r="I331" s="240"/>
      <c r="J331" s="241">
        <f>ROUND(I331*H331,2)</f>
        <v>0</v>
      </c>
      <c r="K331" s="242"/>
      <c r="L331" s="45"/>
      <c r="M331" s="243" t="s">
        <v>1</v>
      </c>
      <c r="N331" s="244" t="s">
        <v>43</v>
      </c>
      <c r="O331" s="92"/>
      <c r="P331" s="231">
        <f>O331*H331</f>
        <v>0</v>
      </c>
      <c r="Q331" s="231">
        <v>0</v>
      </c>
      <c r="R331" s="231">
        <f>Q331*H331</f>
        <v>0</v>
      </c>
      <c r="S331" s="231">
        <v>0</v>
      </c>
      <c r="T331" s="232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3" t="s">
        <v>86</v>
      </c>
      <c r="AT331" s="233" t="s">
        <v>316</v>
      </c>
      <c r="AU331" s="233" t="s">
        <v>173</v>
      </c>
      <c r="AY331" s="18" t="s">
        <v>159</v>
      </c>
      <c r="BE331" s="234">
        <f>IF(N331="základní",J331,0)</f>
        <v>0</v>
      </c>
      <c r="BF331" s="234">
        <f>IF(N331="snížená",J331,0)</f>
        <v>0</v>
      </c>
      <c r="BG331" s="234">
        <f>IF(N331="zákl. přenesená",J331,0)</f>
        <v>0</v>
      </c>
      <c r="BH331" s="234">
        <f>IF(N331="sníž. přenesená",J331,0)</f>
        <v>0</v>
      </c>
      <c r="BI331" s="234">
        <f>IF(N331="nulová",J331,0)</f>
        <v>0</v>
      </c>
      <c r="BJ331" s="18" t="s">
        <v>86</v>
      </c>
      <c r="BK331" s="234">
        <f>ROUND(I331*H331,2)</f>
        <v>0</v>
      </c>
      <c r="BL331" s="18" t="s">
        <v>86</v>
      </c>
      <c r="BM331" s="233" t="s">
        <v>1266</v>
      </c>
    </row>
    <row r="332" s="2" customFormat="1" ht="16.5" customHeight="1">
      <c r="A332" s="39"/>
      <c r="B332" s="40"/>
      <c r="C332" s="220" t="s">
        <v>1267</v>
      </c>
      <c r="D332" s="220" t="s">
        <v>163</v>
      </c>
      <c r="E332" s="221" t="s">
        <v>1268</v>
      </c>
      <c r="F332" s="222" t="s">
        <v>1269</v>
      </c>
      <c r="G332" s="223" t="s">
        <v>176</v>
      </c>
      <c r="H332" s="224">
        <v>1</v>
      </c>
      <c r="I332" s="225"/>
      <c r="J332" s="226">
        <f>ROUND(I332*H332,2)</f>
        <v>0</v>
      </c>
      <c r="K332" s="227"/>
      <c r="L332" s="228"/>
      <c r="M332" s="229" t="s">
        <v>1</v>
      </c>
      <c r="N332" s="230" t="s">
        <v>43</v>
      </c>
      <c r="O332" s="92"/>
      <c r="P332" s="231">
        <f>O332*H332</f>
        <v>0</v>
      </c>
      <c r="Q332" s="231">
        <v>0</v>
      </c>
      <c r="R332" s="231">
        <f>Q332*H332</f>
        <v>0</v>
      </c>
      <c r="S332" s="231">
        <v>0</v>
      </c>
      <c r="T332" s="232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3" t="s">
        <v>88</v>
      </c>
      <c r="AT332" s="233" t="s">
        <v>163</v>
      </c>
      <c r="AU332" s="233" t="s">
        <v>173</v>
      </c>
      <c r="AY332" s="18" t="s">
        <v>159</v>
      </c>
      <c r="BE332" s="234">
        <f>IF(N332="základní",J332,0)</f>
        <v>0</v>
      </c>
      <c r="BF332" s="234">
        <f>IF(N332="snížená",J332,0)</f>
        <v>0</v>
      </c>
      <c r="BG332" s="234">
        <f>IF(N332="zákl. přenesená",J332,0)</f>
        <v>0</v>
      </c>
      <c r="BH332" s="234">
        <f>IF(N332="sníž. přenesená",J332,0)</f>
        <v>0</v>
      </c>
      <c r="BI332" s="234">
        <f>IF(N332="nulová",J332,0)</f>
        <v>0</v>
      </c>
      <c r="BJ332" s="18" t="s">
        <v>86</v>
      </c>
      <c r="BK332" s="234">
        <f>ROUND(I332*H332,2)</f>
        <v>0</v>
      </c>
      <c r="BL332" s="18" t="s">
        <v>86</v>
      </c>
      <c r="BM332" s="233" t="s">
        <v>1270</v>
      </c>
    </row>
    <row r="333" s="2" customFormat="1" ht="16.5" customHeight="1">
      <c r="A333" s="39"/>
      <c r="B333" s="40"/>
      <c r="C333" s="235" t="s">
        <v>1271</v>
      </c>
      <c r="D333" s="235" t="s">
        <v>316</v>
      </c>
      <c r="E333" s="236" t="s">
        <v>1272</v>
      </c>
      <c r="F333" s="237" t="s">
        <v>1273</v>
      </c>
      <c r="G333" s="238" t="s">
        <v>176</v>
      </c>
      <c r="H333" s="239">
        <v>1</v>
      </c>
      <c r="I333" s="240"/>
      <c r="J333" s="241">
        <f>ROUND(I333*H333,2)</f>
        <v>0</v>
      </c>
      <c r="K333" s="242"/>
      <c r="L333" s="45"/>
      <c r="M333" s="243" t="s">
        <v>1</v>
      </c>
      <c r="N333" s="244" t="s">
        <v>43</v>
      </c>
      <c r="O333" s="92"/>
      <c r="P333" s="231">
        <f>O333*H333</f>
        <v>0</v>
      </c>
      <c r="Q333" s="231">
        <v>0</v>
      </c>
      <c r="R333" s="231">
        <f>Q333*H333</f>
        <v>0</v>
      </c>
      <c r="S333" s="231">
        <v>0</v>
      </c>
      <c r="T333" s="232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3" t="s">
        <v>86</v>
      </c>
      <c r="AT333" s="233" t="s">
        <v>316</v>
      </c>
      <c r="AU333" s="233" t="s">
        <v>173</v>
      </c>
      <c r="AY333" s="18" t="s">
        <v>159</v>
      </c>
      <c r="BE333" s="234">
        <f>IF(N333="základní",J333,0)</f>
        <v>0</v>
      </c>
      <c r="BF333" s="234">
        <f>IF(N333="snížená",J333,0)</f>
        <v>0</v>
      </c>
      <c r="BG333" s="234">
        <f>IF(N333="zákl. přenesená",J333,0)</f>
        <v>0</v>
      </c>
      <c r="BH333" s="234">
        <f>IF(N333="sníž. přenesená",J333,0)</f>
        <v>0</v>
      </c>
      <c r="BI333" s="234">
        <f>IF(N333="nulová",J333,0)</f>
        <v>0</v>
      </c>
      <c r="BJ333" s="18" t="s">
        <v>86</v>
      </c>
      <c r="BK333" s="234">
        <f>ROUND(I333*H333,2)</f>
        <v>0</v>
      </c>
      <c r="BL333" s="18" t="s">
        <v>86</v>
      </c>
      <c r="BM333" s="233" t="s">
        <v>1274</v>
      </c>
    </row>
    <row r="334" s="2" customFormat="1" ht="16.5" customHeight="1">
      <c r="A334" s="39"/>
      <c r="B334" s="40"/>
      <c r="C334" s="220" t="s">
        <v>1275</v>
      </c>
      <c r="D334" s="220" t="s">
        <v>163</v>
      </c>
      <c r="E334" s="221" t="s">
        <v>1276</v>
      </c>
      <c r="F334" s="222" t="s">
        <v>1277</v>
      </c>
      <c r="G334" s="223" t="s">
        <v>176</v>
      </c>
      <c r="H334" s="224">
        <v>1</v>
      </c>
      <c r="I334" s="225"/>
      <c r="J334" s="226">
        <f>ROUND(I334*H334,2)</f>
        <v>0</v>
      </c>
      <c r="K334" s="227"/>
      <c r="L334" s="228"/>
      <c r="M334" s="229" t="s">
        <v>1</v>
      </c>
      <c r="N334" s="230" t="s">
        <v>43</v>
      </c>
      <c r="O334" s="92"/>
      <c r="P334" s="231">
        <f>O334*H334</f>
        <v>0</v>
      </c>
      <c r="Q334" s="231">
        <v>0</v>
      </c>
      <c r="R334" s="231">
        <f>Q334*H334</f>
        <v>0</v>
      </c>
      <c r="S334" s="231">
        <v>0</v>
      </c>
      <c r="T334" s="232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3" t="s">
        <v>88</v>
      </c>
      <c r="AT334" s="233" t="s">
        <v>163</v>
      </c>
      <c r="AU334" s="233" t="s">
        <v>173</v>
      </c>
      <c r="AY334" s="18" t="s">
        <v>159</v>
      </c>
      <c r="BE334" s="234">
        <f>IF(N334="základní",J334,0)</f>
        <v>0</v>
      </c>
      <c r="BF334" s="234">
        <f>IF(N334="snížená",J334,0)</f>
        <v>0</v>
      </c>
      <c r="BG334" s="234">
        <f>IF(N334="zákl. přenesená",J334,0)</f>
        <v>0</v>
      </c>
      <c r="BH334" s="234">
        <f>IF(N334="sníž. přenesená",J334,0)</f>
        <v>0</v>
      </c>
      <c r="BI334" s="234">
        <f>IF(N334="nulová",J334,0)</f>
        <v>0</v>
      </c>
      <c r="BJ334" s="18" t="s">
        <v>86</v>
      </c>
      <c r="BK334" s="234">
        <f>ROUND(I334*H334,2)</f>
        <v>0</v>
      </c>
      <c r="BL334" s="18" t="s">
        <v>86</v>
      </c>
      <c r="BM334" s="233" t="s">
        <v>1278</v>
      </c>
    </row>
    <row r="335" s="2" customFormat="1" ht="16.5" customHeight="1">
      <c r="A335" s="39"/>
      <c r="B335" s="40"/>
      <c r="C335" s="235" t="s">
        <v>1279</v>
      </c>
      <c r="D335" s="235" t="s">
        <v>316</v>
      </c>
      <c r="E335" s="236" t="s">
        <v>1280</v>
      </c>
      <c r="F335" s="237" t="s">
        <v>1281</v>
      </c>
      <c r="G335" s="238" t="s">
        <v>176</v>
      </c>
      <c r="H335" s="239">
        <v>1</v>
      </c>
      <c r="I335" s="240"/>
      <c r="J335" s="241">
        <f>ROUND(I335*H335,2)</f>
        <v>0</v>
      </c>
      <c r="K335" s="242"/>
      <c r="L335" s="45"/>
      <c r="M335" s="243" t="s">
        <v>1</v>
      </c>
      <c r="N335" s="244" t="s">
        <v>43</v>
      </c>
      <c r="O335" s="92"/>
      <c r="P335" s="231">
        <f>O335*H335</f>
        <v>0</v>
      </c>
      <c r="Q335" s="231">
        <v>0</v>
      </c>
      <c r="R335" s="231">
        <f>Q335*H335</f>
        <v>0</v>
      </c>
      <c r="S335" s="231">
        <v>0</v>
      </c>
      <c r="T335" s="232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3" t="s">
        <v>86</v>
      </c>
      <c r="AT335" s="233" t="s">
        <v>316</v>
      </c>
      <c r="AU335" s="233" t="s">
        <v>173</v>
      </c>
      <c r="AY335" s="18" t="s">
        <v>159</v>
      </c>
      <c r="BE335" s="234">
        <f>IF(N335="základní",J335,0)</f>
        <v>0</v>
      </c>
      <c r="BF335" s="234">
        <f>IF(N335="snížená",J335,0)</f>
        <v>0</v>
      </c>
      <c r="BG335" s="234">
        <f>IF(N335="zákl. přenesená",J335,0)</f>
        <v>0</v>
      </c>
      <c r="BH335" s="234">
        <f>IF(N335="sníž. přenesená",J335,0)</f>
        <v>0</v>
      </c>
      <c r="BI335" s="234">
        <f>IF(N335="nulová",J335,0)</f>
        <v>0</v>
      </c>
      <c r="BJ335" s="18" t="s">
        <v>86</v>
      </c>
      <c r="BK335" s="234">
        <f>ROUND(I335*H335,2)</f>
        <v>0</v>
      </c>
      <c r="BL335" s="18" t="s">
        <v>86</v>
      </c>
      <c r="BM335" s="233" t="s">
        <v>1282</v>
      </c>
    </row>
    <row r="336" s="2" customFormat="1" ht="16.5" customHeight="1">
      <c r="A336" s="39"/>
      <c r="B336" s="40"/>
      <c r="C336" s="220" t="s">
        <v>1283</v>
      </c>
      <c r="D336" s="220" t="s">
        <v>163</v>
      </c>
      <c r="E336" s="221" t="s">
        <v>1284</v>
      </c>
      <c r="F336" s="222" t="s">
        <v>1285</v>
      </c>
      <c r="G336" s="223" t="s">
        <v>176</v>
      </c>
      <c r="H336" s="224">
        <v>1</v>
      </c>
      <c r="I336" s="225"/>
      <c r="J336" s="226">
        <f>ROUND(I336*H336,2)</f>
        <v>0</v>
      </c>
      <c r="K336" s="227"/>
      <c r="L336" s="228"/>
      <c r="M336" s="229" t="s">
        <v>1</v>
      </c>
      <c r="N336" s="230" t="s">
        <v>43</v>
      </c>
      <c r="O336" s="92"/>
      <c r="P336" s="231">
        <f>O336*H336</f>
        <v>0</v>
      </c>
      <c r="Q336" s="231">
        <v>0</v>
      </c>
      <c r="R336" s="231">
        <f>Q336*H336</f>
        <v>0</v>
      </c>
      <c r="S336" s="231">
        <v>0</v>
      </c>
      <c r="T336" s="232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3" t="s">
        <v>88</v>
      </c>
      <c r="AT336" s="233" t="s">
        <v>163</v>
      </c>
      <c r="AU336" s="233" t="s">
        <v>173</v>
      </c>
      <c r="AY336" s="18" t="s">
        <v>159</v>
      </c>
      <c r="BE336" s="234">
        <f>IF(N336="základní",J336,0)</f>
        <v>0</v>
      </c>
      <c r="BF336" s="234">
        <f>IF(N336="snížená",J336,0)</f>
        <v>0</v>
      </c>
      <c r="BG336" s="234">
        <f>IF(N336="zákl. přenesená",J336,0)</f>
        <v>0</v>
      </c>
      <c r="BH336" s="234">
        <f>IF(N336="sníž. přenesená",J336,0)</f>
        <v>0</v>
      </c>
      <c r="BI336" s="234">
        <f>IF(N336="nulová",J336,0)</f>
        <v>0</v>
      </c>
      <c r="BJ336" s="18" t="s">
        <v>86</v>
      </c>
      <c r="BK336" s="234">
        <f>ROUND(I336*H336,2)</f>
        <v>0</v>
      </c>
      <c r="BL336" s="18" t="s">
        <v>86</v>
      </c>
      <c r="BM336" s="233" t="s">
        <v>1286</v>
      </c>
    </row>
    <row r="337" s="2" customFormat="1" ht="16.5" customHeight="1">
      <c r="A337" s="39"/>
      <c r="B337" s="40"/>
      <c r="C337" s="235" t="s">
        <v>1287</v>
      </c>
      <c r="D337" s="235" t="s">
        <v>316</v>
      </c>
      <c r="E337" s="236" t="s">
        <v>1288</v>
      </c>
      <c r="F337" s="237" t="s">
        <v>1289</v>
      </c>
      <c r="G337" s="238" t="s">
        <v>176</v>
      </c>
      <c r="H337" s="239">
        <v>1</v>
      </c>
      <c r="I337" s="240"/>
      <c r="J337" s="241">
        <f>ROUND(I337*H337,2)</f>
        <v>0</v>
      </c>
      <c r="K337" s="242"/>
      <c r="L337" s="45"/>
      <c r="M337" s="243" t="s">
        <v>1</v>
      </c>
      <c r="N337" s="244" t="s">
        <v>43</v>
      </c>
      <c r="O337" s="92"/>
      <c r="P337" s="231">
        <f>O337*H337</f>
        <v>0</v>
      </c>
      <c r="Q337" s="231">
        <v>0</v>
      </c>
      <c r="R337" s="231">
        <f>Q337*H337</f>
        <v>0</v>
      </c>
      <c r="S337" s="231">
        <v>0</v>
      </c>
      <c r="T337" s="232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3" t="s">
        <v>86</v>
      </c>
      <c r="AT337" s="233" t="s">
        <v>316</v>
      </c>
      <c r="AU337" s="233" t="s">
        <v>173</v>
      </c>
      <c r="AY337" s="18" t="s">
        <v>159</v>
      </c>
      <c r="BE337" s="234">
        <f>IF(N337="základní",J337,0)</f>
        <v>0</v>
      </c>
      <c r="BF337" s="234">
        <f>IF(N337="snížená",J337,0)</f>
        <v>0</v>
      </c>
      <c r="BG337" s="234">
        <f>IF(N337="zákl. přenesená",J337,0)</f>
        <v>0</v>
      </c>
      <c r="BH337" s="234">
        <f>IF(N337="sníž. přenesená",J337,0)</f>
        <v>0</v>
      </c>
      <c r="BI337" s="234">
        <f>IF(N337="nulová",J337,0)</f>
        <v>0</v>
      </c>
      <c r="BJ337" s="18" t="s">
        <v>86</v>
      </c>
      <c r="BK337" s="234">
        <f>ROUND(I337*H337,2)</f>
        <v>0</v>
      </c>
      <c r="BL337" s="18" t="s">
        <v>86</v>
      </c>
      <c r="BM337" s="233" t="s">
        <v>1290</v>
      </c>
    </row>
    <row r="338" s="2" customFormat="1" ht="16.5" customHeight="1">
      <c r="A338" s="39"/>
      <c r="B338" s="40"/>
      <c r="C338" s="220" t="s">
        <v>1291</v>
      </c>
      <c r="D338" s="220" t="s">
        <v>163</v>
      </c>
      <c r="E338" s="221" t="s">
        <v>1292</v>
      </c>
      <c r="F338" s="222" t="s">
        <v>1293</v>
      </c>
      <c r="G338" s="223" t="s">
        <v>176</v>
      </c>
      <c r="H338" s="224">
        <v>1</v>
      </c>
      <c r="I338" s="225"/>
      <c r="J338" s="226">
        <f>ROUND(I338*H338,2)</f>
        <v>0</v>
      </c>
      <c r="K338" s="227"/>
      <c r="L338" s="228"/>
      <c r="M338" s="229" t="s">
        <v>1</v>
      </c>
      <c r="N338" s="230" t="s">
        <v>43</v>
      </c>
      <c r="O338" s="92"/>
      <c r="P338" s="231">
        <f>O338*H338</f>
        <v>0</v>
      </c>
      <c r="Q338" s="231">
        <v>0</v>
      </c>
      <c r="R338" s="231">
        <f>Q338*H338</f>
        <v>0</v>
      </c>
      <c r="S338" s="231">
        <v>0</v>
      </c>
      <c r="T338" s="232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3" t="s">
        <v>88</v>
      </c>
      <c r="AT338" s="233" t="s">
        <v>163</v>
      </c>
      <c r="AU338" s="233" t="s">
        <v>173</v>
      </c>
      <c r="AY338" s="18" t="s">
        <v>159</v>
      </c>
      <c r="BE338" s="234">
        <f>IF(N338="základní",J338,0)</f>
        <v>0</v>
      </c>
      <c r="BF338" s="234">
        <f>IF(N338="snížená",J338,0)</f>
        <v>0</v>
      </c>
      <c r="BG338" s="234">
        <f>IF(N338="zákl. přenesená",J338,0)</f>
        <v>0</v>
      </c>
      <c r="BH338" s="234">
        <f>IF(N338="sníž. přenesená",J338,0)</f>
        <v>0</v>
      </c>
      <c r="BI338" s="234">
        <f>IF(N338="nulová",J338,0)</f>
        <v>0</v>
      </c>
      <c r="BJ338" s="18" t="s">
        <v>86</v>
      </c>
      <c r="BK338" s="234">
        <f>ROUND(I338*H338,2)</f>
        <v>0</v>
      </c>
      <c r="BL338" s="18" t="s">
        <v>86</v>
      </c>
      <c r="BM338" s="233" t="s">
        <v>1294</v>
      </c>
    </row>
    <row r="339" s="12" customFormat="1" ht="20.88" customHeight="1">
      <c r="A339" s="12"/>
      <c r="B339" s="204"/>
      <c r="C339" s="205"/>
      <c r="D339" s="206" t="s">
        <v>77</v>
      </c>
      <c r="E339" s="218" t="s">
        <v>1295</v>
      </c>
      <c r="F339" s="218" t="s">
        <v>1296</v>
      </c>
      <c r="G339" s="205"/>
      <c r="H339" s="205"/>
      <c r="I339" s="208"/>
      <c r="J339" s="219">
        <f>BK339</f>
        <v>0</v>
      </c>
      <c r="K339" s="205"/>
      <c r="L339" s="210"/>
      <c r="M339" s="211"/>
      <c r="N339" s="212"/>
      <c r="O339" s="212"/>
      <c r="P339" s="213">
        <f>SUM(P340:P346)</f>
        <v>0</v>
      </c>
      <c r="Q339" s="212"/>
      <c r="R339" s="213">
        <f>SUM(R340:R346)</f>
        <v>0</v>
      </c>
      <c r="S339" s="212"/>
      <c r="T339" s="214">
        <f>SUM(T340:T346)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15" t="s">
        <v>162</v>
      </c>
      <c r="AT339" s="216" t="s">
        <v>77</v>
      </c>
      <c r="AU339" s="216" t="s">
        <v>88</v>
      </c>
      <c r="AY339" s="215" t="s">
        <v>159</v>
      </c>
      <c r="BK339" s="217">
        <f>SUM(BK340:BK346)</f>
        <v>0</v>
      </c>
    </row>
    <row r="340" s="2" customFormat="1" ht="16.5" customHeight="1">
      <c r="A340" s="39"/>
      <c r="B340" s="40"/>
      <c r="C340" s="235" t="s">
        <v>1297</v>
      </c>
      <c r="D340" s="235" t="s">
        <v>316</v>
      </c>
      <c r="E340" s="236" t="s">
        <v>1298</v>
      </c>
      <c r="F340" s="237" t="s">
        <v>1299</v>
      </c>
      <c r="G340" s="238" t="s">
        <v>176</v>
      </c>
      <c r="H340" s="239">
        <v>1</v>
      </c>
      <c r="I340" s="240"/>
      <c r="J340" s="241">
        <f>ROUND(I340*H340,2)</f>
        <v>0</v>
      </c>
      <c r="K340" s="242"/>
      <c r="L340" s="45"/>
      <c r="M340" s="243" t="s">
        <v>1</v>
      </c>
      <c r="N340" s="244" t="s">
        <v>43</v>
      </c>
      <c r="O340" s="92"/>
      <c r="P340" s="231">
        <f>O340*H340</f>
        <v>0</v>
      </c>
      <c r="Q340" s="231">
        <v>0</v>
      </c>
      <c r="R340" s="231">
        <f>Q340*H340</f>
        <v>0</v>
      </c>
      <c r="S340" s="231">
        <v>0</v>
      </c>
      <c r="T340" s="232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3" t="s">
        <v>86</v>
      </c>
      <c r="AT340" s="233" t="s">
        <v>316</v>
      </c>
      <c r="AU340" s="233" t="s">
        <v>173</v>
      </c>
      <c r="AY340" s="18" t="s">
        <v>159</v>
      </c>
      <c r="BE340" s="234">
        <f>IF(N340="základní",J340,0)</f>
        <v>0</v>
      </c>
      <c r="BF340" s="234">
        <f>IF(N340="snížená",J340,0)</f>
        <v>0</v>
      </c>
      <c r="BG340" s="234">
        <f>IF(N340="zákl. přenesená",J340,0)</f>
        <v>0</v>
      </c>
      <c r="BH340" s="234">
        <f>IF(N340="sníž. přenesená",J340,0)</f>
        <v>0</v>
      </c>
      <c r="BI340" s="234">
        <f>IF(N340="nulová",J340,0)</f>
        <v>0</v>
      </c>
      <c r="BJ340" s="18" t="s">
        <v>86</v>
      </c>
      <c r="BK340" s="234">
        <f>ROUND(I340*H340,2)</f>
        <v>0</v>
      </c>
      <c r="BL340" s="18" t="s">
        <v>86</v>
      </c>
      <c r="BM340" s="233" t="s">
        <v>1300</v>
      </c>
    </row>
    <row r="341" s="2" customFormat="1" ht="16.5" customHeight="1">
      <c r="A341" s="39"/>
      <c r="B341" s="40"/>
      <c r="C341" s="235" t="s">
        <v>1301</v>
      </c>
      <c r="D341" s="235" t="s">
        <v>316</v>
      </c>
      <c r="E341" s="236" t="s">
        <v>1302</v>
      </c>
      <c r="F341" s="237" t="s">
        <v>1303</v>
      </c>
      <c r="G341" s="238" t="s">
        <v>176</v>
      </c>
      <c r="H341" s="239">
        <v>1</v>
      </c>
      <c r="I341" s="240"/>
      <c r="J341" s="241">
        <f>ROUND(I341*H341,2)</f>
        <v>0</v>
      </c>
      <c r="K341" s="242"/>
      <c r="L341" s="45"/>
      <c r="M341" s="243" t="s">
        <v>1</v>
      </c>
      <c r="N341" s="244" t="s">
        <v>43</v>
      </c>
      <c r="O341" s="92"/>
      <c r="P341" s="231">
        <f>O341*H341</f>
        <v>0</v>
      </c>
      <c r="Q341" s="231">
        <v>0</v>
      </c>
      <c r="R341" s="231">
        <f>Q341*H341</f>
        <v>0</v>
      </c>
      <c r="S341" s="231">
        <v>0</v>
      </c>
      <c r="T341" s="232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3" t="s">
        <v>86</v>
      </c>
      <c r="AT341" s="233" t="s">
        <v>316</v>
      </c>
      <c r="AU341" s="233" t="s">
        <v>173</v>
      </c>
      <c r="AY341" s="18" t="s">
        <v>159</v>
      </c>
      <c r="BE341" s="234">
        <f>IF(N341="základní",J341,0)</f>
        <v>0</v>
      </c>
      <c r="BF341" s="234">
        <f>IF(N341="snížená",J341,0)</f>
        <v>0</v>
      </c>
      <c r="BG341" s="234">
        <f>IF(N341="zákl. přenesená",J341,0)</f>
        <v>0</v>
      </c>
      <c r="BH341" s="234">
        <f>IF(N341="sníž. přenesená",J341,0)</f>
        <v>0</v>
      </c>
      <c r="BI341" s="234">
        <f>IF(N341="nulová",J341,0)</f>
        <v>0</v>
      </c>
      <c r="BJ341" s="18" t="s">
        <v>86</v>
      </c>
      <c r="BK341" s="234">
        <f>ROUND(I341*H341,2)</f>
        <v>0</v>
      </c>
      <c r="BL341" s="18" t="s">
        <v>86</v>
      </c>
      <c r="BM341" s="233" t="s">
        <v>1304</v>
      </c>
    </row>
    <row r="342" s="2" customFormat="1" ht="16.5" customHeight="1">
      <c r="A342" s="39"/>
      <c r="B342" s="40"/>
      <c r="C342" s="220" t="s">
        <v>1305</v>
      </c>
      <c r="D342" s="220" t="s">
        <v>163</v>
      </c>
      <c r="E342" s="221" t="s">
        <v>1306</v>
      </c>
      <c r="F342" s="222" t="s">
        <v>1307</v>
      </c>
      <c r="G342" s="223" t="s">
        <v>176</v>
      </c>
      <c r="H342" s="224">
        <v>1</v>
      </c>
      <c r="I342" s="225"/>
      <c r="J342" s="226">
        <f>ROUND(I342*H342,2)</f>
        <v>0</v>
      </c>
      <c r="K342" s="227"/>
      <c r="L342" s="228"/>
      <c r="M342" s="229" t="s">
        <v>1</v>
      </c>
      <c r="N342" s="230" t="s">
        <v>43</v>
      </c>
      <c r="O342" s="92"/>
      <c r="P342" s="231">
        <f>O342*H342</f>
        <v>0</v>
      </c>
      <c r="Q342" s="231">
        <v>0</v>
      </c>
      <c r="R342" s="231">
        <f>Q342*H342</f>
        <v>0</v>
      </c>
      <c r="S342" s="231">
        <v>0</v>
      </c>
      <c r="T342" s="232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3" t="s">
        <v>88</v>
      </c>
      <c r="AT342" s="233" t="s">
        <v>163</v>
      </c>
      <c r="AU342" s="233" t="s">
        <v>173</v>
      </c>
      <c r="AY342" s="18" t="s">
        <v>159</v>
      </c>
      <c r="BE342" s="234">
        <f>IF(N342="základní",J342,0)</f>
        <v>0</v>
      </c>
      <c r="BF342" s="234">
        <f>IF(N342="snížená",J342,0)</f>
        <v>0</v>
      </c>
      <c r="BG342" s="234">
        <f>IF(N342="zákl. přenesená",J342,0)</f>
        <v>0</v>
      </c>
      <c r="BH342" s="234">
        <f>IF(N342="sníž. přenesená",J342,0)</f>
        <v>0</v>
      </c>
      <c r="BI342" s="234">
        <f>IF(N342="nulová",J342,0)</f>
        <v>0</v>
      </c>
      <c r="BJ342" s="18" t="s">
        <v>86</v>
      </c>
      <c r="BK342" s="234">
        <f>ROUND(I342*H342,2)</f>
        <v>0</v>
      </c>
      <c r="BL342" s="18" t="s">
        <v>86</v>
      </c>
      <c r="BM342" s="233" t="s">
        <v>1308</v>
      </c>
    </row>
    <row r="343" s="2" customFormat="1" ht="16.5" customHeight="1">
      <c r="A343" s="39"/>
      <c r="B343" s="40"/>
      <c r="C343" s="235" t="s">
        <v>1309</v>
      </c>
      <c r="D343" s="235" t="s">
        <v>316</v>
      </c>
      <c r="E343" s="236" t="s">
        <v>1310</v>
      </c>
      <c r="F343" s="237" t="s">
        <v>1311</v>
      </c>
      <c r="G343" s="238" t="s">
        <v>176</v>
      </c>
      <c r="H343" s="239">
        <v>1</v>
      </c>
      <c r="I343" s="240"/>
      <c r="J343" s="241">
        <f>ROUND(I343*H343,2)</f>
        <v>0</v>
      </c>
      <c r="K343" s="242"/>
      <c r="L343" s="45"/>
      <c r="M343" s="243" t="s">
        <v>1</v>
      </c>
      <c r="N343" s="244" t="s">
        <v>43</v>
      </c>
      <c r="O343" s="92"/>
      <c r="P343" s="231">
        <f>O343*H343</f>
        <v>0</v>
      </c>
      <c r="Q343" s="231">
        <v>0</v>
      </c>
      <c r="R343" s="231">
        <f>Q343*H343</f>
        <v>0</v>
      </c>
      <c r="S343" s="231">
        <v>0</v>
      </c>
      <c r="T343" s="232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3" t="s">
        <v>86</v>
      </c>
      <c r="AT343" s="233" t="s">
        <v>316</v>
      </c>
      <c r="AU343" s="233" t="s">
        <v>173</v>
      </c>
      <c r="AY343" s="18" t="s">
        <v>159</v>
      </c>
      <c r="BE343" s="234">
        <f>IF(N343="základní",J343,0)</f>
        <v>0</v>
      </c>
      <c r="BF343" s="234">
        <f>IF(N343="snížená",J343,0)</f>
        <v>0</v>
      </c>
      <c r="BG343" s="234">
        <f>IF(N343="zákl. přenesená",J343,0)</f>
        <v>0</v>
      </c>
      <c r="BH343" s="234">
        <f>IF(N343="sníž. přenesená",J343,0)</f>
        <v>0</v>
      </c>
      <c r="BI343" s="234">
        <f>IF(N343="nulová",J343,0)</f>
        <v>0</v>
      </c>
      <c r="BJ343" s="18" t="s">
        <v>86</v>
      </c>
      <c r="BK343" s="234">
        <f>ROUND(I343*H343,2)</f>
        <v>0</v>
      </c>
      <c r="BL343" s="18" t="s">
        <v>86</v>
      </c>
      <c r="BM343" s="233" t="s">
        <v>1312</v>
      </c>
    </row>
    <row r="344" s="2" customFormat="1" ht="16.5" customHeight="1">
      <c r="A344" s="39"/>
      <c r="B344" s="40"/>
      <c r="C344" s="220" t="s">
        <v>1313</v>
      </c>
      <c r="D344" s="220" t="s">
        <v>163</v>
      </c>
      <c r="E344" s="221" t="s">
        <v>1314</v>
      </c>
      <c r="F344" s="222" t="s">
        <v>1315</v>
      </c>
      <c r="G344" s="223" t="s">
        <v>176</v>
      </c>
      <c r="H344" s="224">
        <v>1</v>
      </c>
      <c r="I344" s="225"/>
      <c r="J344" s="226">
        <f>ROUND(I344*H344,2)</f>
        <v>0</v>
      </c>
      <c r="K344" s="227"/>
      <c r="L344" s="228"/>
      <c r="M344" s="229" t="s">
        <v>1</v>
      </c>
      <c r="N344" s="230" t="s">
        <v>43</v>
      </c>
      <c r="O344" s="92"/>
      <c r="P344" s="231">
        <f>O344*H344</f>
        <v>0</v>
      </c>
      <c r="Q344" s="231">
        <v>0</v>
      </c>
      <c r="R344" s="231">
        <f>Q344*H344</f>
        <v>0</v>
      </c>
      <c r="S344" s="231">
        <v>0</v>
      </c>
      <c r="T344" s="232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3" t="s">
        <v>88</v>
      </c>
      <c r="AT344" s="233" t="s">
        <v>163</v>
      </c>
      <c r="AU344" s="233" t="s">
        <v>173</v>
      </c>
      <c r="AY344" s="18" t="s">
        <v>159</v>
      </c>
      <c r="BE344" s="234">
        <f>IF(N344="základní",J344,0)</f>
        <v>0</v>
      </c>
      <c r="BF344" s="234">
        <f>IF(N344="snížená",J344,0)</f>
        <v>0</v>
      </c>
      <c r="BG344" s="234">
        <f>IF(N344="zákl. přenesená",J344,0)</f>
        <v>0</v>
      </c>
      <c r="BH344" s="234">
        <f>IF(N344="sníž. přenesená",J344,0)</f>
        <v>0</v>
      </c>
      <c r="BI344" s="234">
        <f>IF(N344="nulová",J344,0)</f>
        <v>0</v>
      </c>
      <c r="BJ344" s="18" t="s">
        <v>86</v>
      </c>
      <c r="BK344" s="234">
        <f>ROUND(I344*H344,2)</f>
        <v>0</v>
      </c>
      <c r="BL344" s="18" t="s">
        <v>86</v>
      </c>
      <c r="BM344" s="233" t="s">
        <v>1316</v>
      </c>
    </row>
    <row r="345" s="2" customFormat="1" ht="16.5" customHeight="1">
      <c r="A345" s="39"/>
      <c r="B345" s="40"/>
      <c r="C345" s="235" t="s">
        <v>1317</v>
      </c>
      <c r="D345" s="235" t="s">
        <v>316</v>
      </c>
      <c r="E345" s="236" t="s">
        <v>1318</v>
      </c>
      <c r="F345" s="237" t="s">
        <v>1319</v>
      </c>
      <c r="G345" s="238" t="s">
        <v>176</v>
      </c>
      <c r="H345" s="239">
        <v>1</v>
      </c>
      <c r="I345" s="240"/>
      <c r="J345" s="241">
        <f>ROUND(I345*H345,2)</f>
        <v>0</v>
      </c>
      <c r="K345" s="242"/>
      <c r="L345" s="45"/>
      <c r="M345" s="243" t="s">
        <v>1</v>
      </c>
      <c r="N345" s="244" t="s">
        <v>43</v>
      </c>
      <c r="O345" s="92"/>
      <c r="P345" s="231">
        <f>O345*H345</f>
        <v>0</v>
      </c>
      <c r="Q345" s="231">
        <v>0</v>
      </c>
      <c r="R345" s="231">
        <f>Q345*H345</f>
        <v>0</v>
      </c>
      <c r="S345" s="231">
        <v>0</v>
      </c>
      <c r="T345" s="232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3" t="s">
        <v>86</v>
      </c>
      <c r="AT345" s="233" t="s">
        <v>316</v>
      </c>
      <c r="AU345" s="233" t="s">
        <v>173</v>
      </c>
      <c r="AY345" s="18" t="s">
        <v>159</v>
      </c>
      <c r="BE345" s="234">
        <f>IF(N345="základní",J345,0)</f>
        <v>0</v>
      </c>
      <c r="BF345" s="234">
        <f>IF(N345="snížená",J345,0)</f>
        <v>0</v>
      </c>
      <c r="BG345" s="234">
        <f>IF(N345="zákl. přenesená",J345,0)</f>
        <v>0</v>
      </c>
      <c r="BH345" s="234">
        <f>IF(N345="sníž. přenesená",J345,0)</f>
        <v>0</v>
      </c>
      <c r="BI345" s="234">
        <f>IF(N345="nulová",J345,0)</f>
        <v>0</v>
      </c>
      <c r="BJ345" s="18" t="s">
        <v>86</v>
      </c>
      <c r="BK345" s="234">
        <f>ROUND(I345*H345,2)</f>
        <v>0</v>
      </c>
      <c r="BL345" s="18" t="s">
        <v>86</v>
      </c>
      <c r="BM345" s="233" t="s">
        <v>1320</v>
      </c>
    </row>
    <row r="346" s="2" customFormat="1" ht="16.5" customHeight="1">
      <c r="A346" s="39"/>
      <c r="B346" s="40"/>
      <c r="C346" s="220" t="s">
        <v>1321</v>
      </c>
      <c r="D346" s="220" t="s">
        <v>163</v>
      </c>
      <c r="E346" s="221" t="s">
        <v>1322</v>
      </c>
      <c r="F346" s="222" t="s">
        <v>1323</v>
      </c>
      <c r="G346" s="223" t="s">
        <v>176</v>
      </c>
      <c r="H346" s="224">
        <v>1</v>
      </c>
      <c r="I346" s="225"/>
      <c r="J346" s="226">
        <f>ROUND(I346*H346,2)</f>
        <v>0</v>
      </c>
      <c r="K346" s="227"/>
      <c r="L346" s="228"/>
      <c r="M346" s="250" t="s">
        <v>1</v>
      </c>
      <c r="N346" s="251" t="s">
        <v>43</v>
      </c>
      <c r="O346" s="247"/>
      <c r="P346" s="248">
        <f>O346*H346</f>
        <v>0</v>
      </c>
      <c r="Q346" s="248">
        <v>0</v>
      </c>
      <c r="R346" s="248">
        <f>Q346*H346</f>
        <v>0</v>
      </c>
      <c r="S346" s="248">
        <v>0</v>
      </c>
      <c r="T346" s="24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3" t="s">
        <v>88</v>
      </c>
      <c r="AT346" s="233" t="s">
        <v>163</v>
      </c>
      <c r="AU346" s="233" t="s">
        <v>173</v>
      </c>
      <c r="AY346" s="18" t="s">
        <v>159</v>
      </c>
      <c r="BE346" s="234">
        <f>IF(N346="základní",J346,0)</f>
        <v>0</v>
      </c>
      <c r="BF346" s="234">
        <f>IF(N346="snížená",J346,0)</f>
        <v>0</v>
      </c>
      <c r="BG346" s="234">
        <f>IF(N346="zákl. přenesená",J346,0)</f>
        <v>0</v>
      </c>
      <c r="BH346" s="234">
        <f>IF(N346="sníž. přenesená",J346,0)</f>
        <v>0</v>
      </c>
      <c r="BI346" s="234">
        <f>IF(N346="nulová",J346,0)</f>
        <v>0</v>
      </c>
      <c r="BJ346" s="18" t="s">
        <v>86</v>
      </c>
      <c r="BK346" s="234">
        <f>ROUND(I346*H346,2)</f>
        <v>0</v>
      </c>
      <c r="BL346" s="18" t="s">
        <v>86</v>
      </c>
      <c r="BM346" s="233" t="s">
        <v>1324</v>
      </c>
    </row>
    <row r="347" s="2" customFormat="1" ht="6.96" customHeight="1">
      <c r="A347" s="39"/>
      <c r="B347" s="67"/>
      <c r="C347" s="68"/>
      <c r="D347" s="68"/>
      <c r="E347" s="68"/>
      <c r="F347" s="68"/>
      <c r="G347" s="68"/>
      <c r="H347" s="68"/>
      <c r="I347" s="68"/>
      <c r="J347" s="68"/>
      <c r="K347" s="68"/>
      <c r="L347" s="45"/>
      <c r="M347" s="39"/>
      <c r="O347" s="39"/>
      <c r="P347" s="39"/>
      <c r="Q347" s="39"/>
      <c r="R347" s="39"/>
      <c r="S347" s="39"/>
      <c r="T347" s="39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</row>
  </sheetData>
  <sheetProtection sheet="1" autoFilter="0" formatColumns="0" formatRows="0" objects="1" scenarios="1" spinCount="100000" saltValue="f7Ebe7mbdydSW0H2xyvlQ5iTM6zX1MrZ8kHajsQRhOlv5YKmKQ91VBUKNz4YF7SnmMdb7QpbCzDVG7GwqALh2A==" hashValue="mmAldA34EdhK7cwGisV7yzdxSkTJjmOyWmqUB8POfDlzy0QM2Y0/9gnUDR+UX3WLkh+dP6cB14IgvU9CC8rk9g==" algorithmName="SHA-512" password="CC35"/>
  <autoFilter ref="C127:K346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128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Přestavlky – čistírna odpadních vod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1325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29. 8. 2023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27</v>
      </c>
      <c r="J21" s="144" t="s">
        <v>33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35.25" customHeight="1">
      <c r="A27" s="146"/>
      <c r="B27" s="147"/>
      <c r="C27" s="146"/>
      <c r="D27" s="146"/>
      <c r="E27" s="148" t="s">
        <v>1326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ROUND(J143,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ROUND((SUM(BE143:BE600)),  2)</f>
        <v>0</v>
      </c>
      <c r="G33" s="39"/>
      <c r="H33" s="39"/>
      <c r="I33" s="156">
        <v>0.20999999999999999</v>
      </c>
      <c r="J33" s="155">
        <f>ROUND(((SUM(BE143:BE600))*I33),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ROUND((SUM(BF143:BF600)),  2)</f>
        <v>0</v>
      </c>
      <c r="G34" s="39"/>
      <c r="H34" s="39"/>
      <c r="I34" s="156">
        <v>0.14999999999999999</v>
      </c>
      <c r="J34" s="155">
        <f>ROUND(((SUM(BF143:BF600))*I34),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ROUND((SUM(BG143:BG600)),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ROUND((SUM(BH143:BH600)),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ROUND((SUM(BI143:BI600)),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Přestavlky – čistírna odpadních vod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01 - Budova ČOV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29. 8. 2023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Obec Přestavlky</v>
      </c>
      <c r="G91" s="41"/>
      <c r="H91" s="41"/>
      <c r="I91" s="33" t="s">
        <v>30</v>
      </c>
      <c r="J91" s="37" t="str">
        <f>E21</f>
        <v xml:space="preserve">ENVISYSTEM, s.r.o., U Nikolajky 15, 15000  Praha 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132</v>
      </c>
      <c r="D94" s="177"/>
      <c r="E94" s="177"/>
      <c r="F94" s="177"/>
      <c r="G94" s="177"/>
      <c r="H94" s="177"/>
      <c r="I94" s="177"/>
      <c r="J94" s="178" t="s">
        <v>133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134</v>
      </c>
      <c r="D96" s="41"/>
      <c r="E96" s="41"/>
      <c r="F96" s="41"/>
      <c r="G96" s="41"/>
      <c r="H96" s="41"/>
      <c r="I96" s="41"/>
      <c r="J96" s="111">
        <f>J143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135</v>
      </c>
    </row>
    <row r="97" s="9" customFormat="1" ht="24.96" customHeight="1">
      <c r="A97" s="9"/>
      <c r="B97" s="180"/>
      <c r="C97" s="181"/>
      <c r="D97" s="182" t="s">
        <v>1327</v>
      </c>
      <c r="E97" s="183"/>
      <c r="F97" s="183"/>
      <c r="G97" s="183"/>
      <c r="H97" s="183"/>
      <c r="I97" s="183"/>
      <c r="J97" s="184">
        <f>J144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1328</v>
      </c>
      <c r="E98" s="189"/>
      <c r="F98" s="189"/>
      <c r="G98" s="189"/>
      <c r="H98" s="189"/>
      <c r="I98" s="189"/>
      <c r="J98" s="190">
        <f>J145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1329</v>
      </c>
      <c r="E99" s="189"/>
      <c r="F99" s="189"/>
      <c r="G99" s="189"/>
      <c r="H99" s="189"/>
      <c r="I99" s="189"/>
      <c r="J99" s="190">
        <f>J168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1330</v>
      </c>
      <c r="E100" s="189"/>
      <c r="F100" s="189"/>
      <c r="G100" s="189"/>
      <c r="H100" s="189"/>
      <c r="I100" s="189"/>
      <c r="J100" s="190">
        <f>J202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1331</v>
      </c>
      <c r="E101" s="189"/>
      <c r="F101" s="189"/>
      <c r="G101" s="189"/>
      <c r="H101" s="189"/>
      <c r="I101" s="189"/>
      <c r="J101" s="190">
        <f>J249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1332</v>
      </c>
      <c r="E102" s="189"/>
      <c r="F102" s="189"/>
      <c r="G102" s="189"/>
      <c r="H102" s="189"/>
      <c r="I102" s="189"/>
      <c r="J102" s="190">
        <f>J265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1333</v>
      </c>
      <c r="E103" s="189"/>
      <c r="F103" s="189"/>
      <c r="G103" s="189"/>
      <c r="H103" s="189"/>
      <c r="I103" s="189"/>
      <c r="J103" s="190">
        <f>J275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1334</v>
      </c>
      <c r="E104" s="189"/>
      <c r="F104" s="189"/>
      <c r="G104" s="189"/>
      <c r="H104" s="189"/>
      <c r="I104" s="189"/>
      <c r="J104" s="190">
        <f>J281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1335</v>
      </c>
      <c r="E105" s="189"/>
      <c r="F105" s="189"/>
      <c r="G105" s="189"/>
      <c r="H105" s="189"/>
      <c r="I105" s="189"/>
      <c r="J105" s="190">
        <f>J335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1336</v>
      </c>
      <c r="E106" s="189"/>
      <c r="F106" s="189"/>
      <c r="G106" s="189"/>
      <c r="H106" s="189"/>
      <c r="I106" s="189"/>
      <c r="J106" s="190">
        <f>J349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0"/>
      <c r="C107" s="181"/>
      <c r="D107" s="182" t="s">
        <v>1337</v>
      </c>
      <c r="E107" s="183"/>
      <c r="F107" s="183"/>
      <c r="G107" s="183"/>
      <c r="H107" s="183"/>
      <c r="I107" s="183"/>
      <c r="J107" s="184">
        <f>J351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6"/>
      <c r="C108" s="187"/>
      <c r="D108" s="188" t="s">
        <v>1338</v>
      </c>
      <c r="E108" s="189"/>
      <c r="F108" s="189"/>
      <c r="G108" s="189"/>
      <c r="H108" s="189"/>
      <c r="I108" s="189"/>
      <c r="J108" s="190">
        <f>J352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1339</v>
      </c>
      <c r="E109" s="189"/>
      <c r="F109" s="189"/>
      <c r="G109" s="189"/>
      <c r="H109" s="189"/>
      <c r="I109" s="189"/>
      <c r="J109" s="190">
        <f>J370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1340</v>
      </c>
      <c r="E110" s="189"/>
      <c r="F110" s="189"/>
      <c r="G110" s="189"/>
      <c r="H110" s="189"/>
      <c r="I110" s="189"/>
      <c r="J110" s="190">
        <f>J373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1341</v>
      </c>
      <c r="E111" s="189"/>
      <c r="F111" s="189"/>
      <c r="G111" s="189"/>
      <c r="H111" s="189"/>
      <c r="I111" s="189"/>
      <c r="J111" s="190">
        <f>J376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1342</v>
      </c>
      <c r="E112" s="189"/>
      <c r="F112" s="189"/>
      <c r="G112" s="189"/>
      <c r="H112" s="189"/>
      <c r="I112" s="189"/>
      <c r="J112" s="190">
        <f>J380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1343</v>
      </c>
      <c r="E113" s="189"/>
      <c r="F113" s="189"/>
      <c r="G113" s="189"/>
      <c r="H113" s="189"/>
      <c r="I113" s="189"/>
      <c r="J113" s="190">
        <f>J383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1344</v>
      </c>
      <c r="E114" s="189"/>
      <c r="F114" s="189"/>
      <c r="G114" s="189"/>
      <c r="H114" s="189"/>
      <c r="I114" s="189"/>
      <c r="J114" s="190">
        <f>J386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1345</v>
      </c>
      <c r="E115" s="189"/>
      <c r="F115" s="189"/>
      <c r="G115" s="189"/>
      <c r="H115" s="189"/>
      <c r="I115" s="189"/>
      <c r="J115" s="190">
        <f>J389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6"/>
      <c r="C116" s="187"/>
      <c r="D116" s="188" t="s">
        <v>1346</v>
      </c>
      <c r="E116" s="189"/>
      <c r="F116" s="189"/>
      <c r="G116" s="189"/>
      <c r="H116" s="189"/>
      <c r="I116" s="189"/>
      <c r="J116" s="190">
        <f>J444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6"/>
      <c r="C117" s="187"/>
      <c r="D117" s="188" t="s">
        <v>1347</v>
      </c>
      <c r="E117" s="189"/>
      <c r="F117" s="189"/>
      <c r="G117" s="189"/>
      <c r="H117" s="189"/>
      <c r="I117" s="189"/>
      <c r="J117" s="190">
        <f>J449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6"/>
      <c r="C118" s="187"/>
      <c r="D118" s="188" t="s">
        <v>1348</v>
      </c>
      <c r="E118" s="189"/>
      <c r="F118" s="189"/>
      <c r="G118" s="189"/>
      <c r="H118" s="189"/>
      <c r="I118" s="189"/>
      <c r="J118" s="190">
        <f>J461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6"/>
      <c r="C119" s="187"/>
      <c r="D119" s="188" t="s">
        <v>1349</v>
      </c>
      <c r="E119" s="189"/>
      <c r="F119" s="189"/>
      <c r="G119" s="189"/>
      <c r="H119" s="189"/>
      <c r="I119" s="189"/>
      <c r="J119" s="190">
        <f>J476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6"/>
      <c r="C120" s="187"/>
      <c r="D120" s="188" t="s">
        <v>1350</v>
      </c>
      <c r="E120" s="189"/>
      <c r="F120" s="189"/>
      <c r="G120" s="189"/>
      <c r="H120" s="189"/>
      <c r="I120" s="189"/>
      <c r="J120" s="190">
        <f>J542</f>
        <v>0</v>
      </c>
      <c r="K120" s="187"/>
      <c r="L120" s="19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6"/>
      <c r="C121" s="187"/>
      <c r="D121" s="188" t="s">
        <v>1351</v>
      </c>
      <c r="E121" s="189"/>
      <c r="F121" s="189"/>
      <c r="G121" s="189"/>
      <c r="H121" s="189"/>
      <c r="I121" s="189"/>
      <c r="J121" s="190">
        <f>J555</f>
        <v>0</v>
      </c>
      <c r="K121" s="187"/>
      <c r="L121" s="191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6"/>
      <c r="C122" s="187"/>
      <c r="D122" s="188" t="s">
        <v>1352</v>
      </c>
      <c r="E122" s="189"/>
      <c r="F122" s="189"/>
      <c r="G122" s="189"/>
      <c r="H122" s="189"/>
      <c r="I122" s="189"/>
      <c r="J122" s="190">
        <f>J566</f>
        <v>0</v>
      </c>
      <c r="K122" s="187"/>
      <c r="L122" s="191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6"/>
      <c r="C123" s="187"/>
      <c r="D123" s="188" t="s">
        <v>1353</v>
      </c>
      <c r="E123" s="189"/>
      <c r="F123" s="189"/>
      <c r="G123" s="189"/>
      <c r="H123" s="189"/>
      <c r="I123" s="189"/>
      <c r="J123" s="190">
        <f>J593</f>
        <v>0</v>
      </c>
      <c r="K123" s="187"/>
      <c r="L123" s="191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2" customFormat="1" ht="21.84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67"/>
      <c r="C125" s="68"/>
      <c r="D125" s="68"/>
      <c r="E125" s="68"/>
      <c r="F125" s="68"/>
      <c r="G125" s="68"/>
      <c r="H125" s="68"/>
      <c r="I125" s="68"/>
      <c r="J125" s="68"/>
      <c r="K125" s="68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9" s="2" customFormat="1" ht="6.96" customHeight="1">
      <c r="A129" s="39"/>
      <c r="B129" s="69"/>
      <c r="C129" s="70"/>
      <c r="D129" s="70"/>
      <c r="E129" s="70"/>
      <c r="F129" s="70"/>
      <c r="G129" s="70"/>
      <c r="H129" s="70"/>
      <c r="I129" s="70"/>
      <c r="J129" s="70"/>
      <c r="K129" s="70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24.96" customHeight="1">
      <c r="A130" s="39"/>
      <c r="B130" s="40"/>
      <c r="C130" s="24" t="s">
        <v>144</v>
      </c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16</v>
      </c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6.5" customHeight="1">
      <c r="A133" s="39"/>
      <c r="B133" s="40"/>
      <c r="C133" s="41"/>
      <c r="D133" s="41"/>
      <c r="E133" s="175" t="str">
        <f>E7</f>
        <v>Přestavlky – čistírna odpadních vod</v>
      </c>
      <c r="F133" s="33"/>
      <c r="G133" s="33"/>
      <c r="H133" s="33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2" customHeight="1">
      <c r="A134" s="39"/>
      <c r="B134" s="40"/>
      <c r="C134" s="33" t="s">
        <v>129</v>
      </c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6.5" customHeight="1">
      <c r="A135" s="39"/>
      <c r="B135" s="40"/>
      <c r="C135" s="41"/>
      <c r="D135" s="41"/>
      <c r="E135" s="77" t="str">
        <f>E9</f>
        <v>SO 01 - Budova ČOV</v>
      </c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6.96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2" customHeight="1">
      <c r="A137" s="39"/>
      <c r="B137" s="40"/>
      <c r="C137" s="33" t="s">
        <v>20</v>
      </c>
      <c r="D137" s="41"/>
      <c r="E137" s="41"/>
      <c r="F137" s="28" t="str">
        <f>F12</f>
        <v xml:space="preserve"> </v>
      </c>
      <c r="G137" s="41"/>
      <c r="H137" s="41"/>
      <c r="I137" s="33" t="s">
        <v>22</v>
      </c>
      <c r="J137" s="80" t="str">
        <f>IF(J12="","",J12)</f>
        <v>29. 8. 2023</v>
      </c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6.96" customHeight="1">
      <c r="A138" s="39"/>
      <c r="B138" s="40"/>
      <c r="C138" s="41"/>
      <c r="D138" s="41"/>
      <c r="E138" s="41"/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40.05" customHeight="1">
      <c r="A139" s="39"/>
      <c r="B139" s="40"/>
      <c r="C139" s="33" t="s">
        <v>24</v>
      </c>
      <c r="D139" s="41"/>
      <c r="E139" s="41"/>
      <c r="F139" s="28" t="str">
        <f>E15</f>
        <v>Obec Přestavlky</v>
      </c>
      <c r="G139" s="41"/>
      <c r="H139" s="41"/>
      <c r="I139" s="33" t="s">
        <v>30</v>
      </c>
      <c r="J139" s="37" t="str">
        <f>E21</f>
        <v xml:space="preserve">ENVISYSTEM, s.r.o., U Nikolajky 15, 15000  Praha 5</v>
      </c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5.15" customHeight="1">
      <c r="A140" s="39"/>
      <c r="B140" s="40"/>
      <c r="C140" s="33" t="s">
        <v>28</v>
      </c>
      <c r="D140" s="41"/>
      <c r="E140" s="41"/>
      <c r="F140" s="28" t="str">
        <f>IF(E18="","",E18)</f>
        <v>Vyplň údaj</v>
      </c>
      <c r="G140" s="41"/>
      <c r="H140" s="41"/>
      <c r="I140" s="33" t="s">
        <v>35</v>
      </c>
      <c r="J140" s="37" t="str">
        <f>E24</f>
        <v xml:space="preserve"> 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0.32" customHeight="1">
      <c r="A141" s="39"/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11" customFormat="1" ht="29.28" customHeight="1">
      <c r="A142" s="192"/>
      <c r="B142" s="193"/>
      <c r="C142" s="194" t="s">
        <v>145</v>
      </c>
      <c r="D142" s="195" t="s">
        <v>63</v>
      </c>
      <c r="E142" s="195" t="s">
        <v>59</v>
      </c>
      <c r="F142" s="195" t="s">
        <v>60</v>
      </c>
      <c r="G142" s="195" t="s">
        <v>146</v>
      </c>
      <c r="H142" s="195" t="s">
        <v>147</v>
      </c>
      <c r="I142" s="195" t="s">
        <v>148</v>
      </c>
      <c r="J142" s="196" t="s">
        <v>133</v>
      </c>
      <c r="K142" s="197" t="s">
        <v>149</v>
      </c>
      <c r="L142" s="198"/>
      <c r="M142" s="101" t="s">
        <v>1</v>
      </c>
      <c r="N142" s="102" t="s">
        <v>42</v>
      </c>
      <c r="O142" s="102" t="s">
        <v>150</v>
      </c>
      <c r="P142" s="102" t="s">
        <v>151</v>
      </c>
      <c r="Q142" s="102" t="s">
        <v>152</v>
      </c>
      <c r="R142" s="102" t="s">
        <v>153</v>
      </c>
      <c r="S142" s="102" t="s">
        <v>154</v>
      </c>
      <c r="T142" s="103" t="s">
        <v>155</v>
      </c>
      <c r="U142" s="192"/>
      <c r="V142" s="192"/>
      <c r="W142" s="192"/>
      <c r="X142" s="192"/>
      <c r="Y142" s="192"/>
      <c r="Z142" s="192"/>
      <c r="AA142" s="192"/>
      <c r="AB142" s="192"/>
      <c r="AC142" s="192"/>
      <c r="AD142" s="192"/>
      <c r="AE142" s="192"/>
    </row>
    <row r="143" s="2" customFormat="1" ht="22.8" customHeight="1">
      <c r="A143" s="39"/>
      <c r="B143" s="40"/>
      <c r="C143" s="108" t="s">
        <v>156</v>
      </c>
      <c r="D143" s="41"/>
      <c r="E143" s="41"/>
      <c r="F143" s="41"/>
      <c r="G143" s="41"/>
      <c r="H143" s="41"/>
      <c r="I143" s="41"/>
      <c r="J143" s="199">
        <f>BK143</f>
        <v>0</v>
      </c>
      <c r="K143" s="41"/>
      <c r="L143" s="45"/>
      <c r="M143" s="104"/>
      <c r="N143" s="200"/>
      <c r="O143" s="105"/>
      <c r="P143" s="201">
        <f>P144+P351</f>
        <v>0</v>
      </c>
      <c r="Q143" s="105"/>
      <c r="R143" s="201">
        <f>R144+R351</f>
        <v>546.42004175</v>
      </c>
      <c r="S143" s="105"/>
      <c r="T143" s="202">
        <f>T144+T351</f>
        <v>0.55852799999999991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77</v>
      </c>
      <c r="AU143" s="18" t="s">
        <v>135</v>
      </c>
      <c r="BK143" s="203">
        <f>BK144+BK351</f>
        <v>0</v>
      </c>
    </row>
    <row r="144" s="12" customFormat="1" ht="25.92" customHeight="1">
      <c r="A144" s="12"/>
      <c r="B144" s="204"/>
      <c r="C144" s="205"/>
      <c r="D144" s="206" t="s">
        <v>77</v>
      </c>
      <c r="E144" s="207" t="s">
        <v>1354</v>
      </c>
      <c r="F144" s="207" t="s">
        <v>1355</v>
      </c>
      <c r="G144" s="205"/>
      <c r="H144" s="205"/>
      <c r="I144" s="208"/>
      <c r="J144" s="209">
        <f>BK144</f>
        <v>0</v>
      </c>
      <c r="K144" s="205"/>
      <c r="L144" s="210"/>
      <c r="M144" s="211"/>
      <c r="N144" s="212"/>
      <c r="O144" s="212"/>
      <c r="P144" s="213">
        <f>P145+P168+P202+P249+P265+P275+P281+P335+P349</f>
        <v>0</v>
      </c>
      <c r="Q144" s="212"/>
      <c r="R144" s="213">
        <f>R145+R168+R202+R249+R265+R275+R281+R335+R349</f>
        <v>520.62124061999998</v>
      </c>
      <c r="S144" s="212"/>
      <c r="T144" s="214">
        <f>T145+T168+T202+T249+T265+T275+T281+T335+T349</f>
        <v>0.37552799999999997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5" t="s">
        <v>162</v>
      </c>
      <c r="AT144" s="216" t="s">
        <v>77</v>
      </c>
      <c r="AU144" s="216" t="s">
        <v>78</v>
      </c>
      <c r="AY144" s="215" t="s">
        <v>159</v>
      </c>
      <c r="BK144" s="217">
        <f>BK145+BK168+BK202+BK249+BK265+BK275+BK281+BK335+BK349</f>
        <v>0</v>
      </c>
    </row>
    <row r="145" s="12" customFormat="1" ht="22.8" customHeight="1">
      <c r="A145" s="12"/>
      <c r="B145" s="204"/>
      <c r="C145" s="205"/>
      <c r="D145" s="206" t="s">
        <v>77</v>
      </c>
      <c r="E145" s="218" t="s">
        <v>86</v>
      </c>
      <c r="F145" s="218" t="s">
        <v>1356</v>
      </c>
      <c r="G145" s="205"/>
      <c r="H145" s="205"/>
      <c r="I145" s="208"/>
      <c r="J145" s="219">
        <f>BK145</f>
        <v>0</v>
      </c>
      <c r="K145" s="205"/>
      <c r="L145" s="210"/>
      <c r="M145" s="211"/>
      <c r="N145" s="212"/>
      <c r="O145" s="212"/>
      <c r="P145" s="213">
        <f>SUM(P146:P167)</f>
        <v>0</v>
      </c>
      <c r="Q145" s="212"/>
      <c r="R145" s="213">
        <f>SUM(R146:R167)</f>
        <v>0.0078499999999999993</v>
      </c>
      <c r="S145" s="212"/>
      <c r="T145" s="214">
        <f>SUM(T146:T167)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5" t="s">
        <v>162</v>
      </c>
      <c r="AT145" s="216" t="s">
        <v>77</v>
      </c>
      <c r="AU145" s="216" t="s">
        <v>86</v>
      </c>
      <c r="AY145" s="215" t="s">
        <v>159</v>
      </c>
      <c r="BK145" s="217">
        <f>SUM(BK146:BK167)</f>
        <v>0</v>
      </c>
    </row>
    <row r="146" s="2" customFormat="1" ht="24.15" customHeight="1">
      <c r="A146" s="39"/>
      <c r="B146" s="40"/>
      <c r="C146" s="235" t="s">
        <v>86</v>
      </c>
      <c r="D146" s="235" t="s">
        <v>316</v>
      </c>
      <c r="E146" s="236" t="s">
        <v>1357</v>
      </c>
      <c r="F146" s="237" t="s">
        <v>1358</v>
      </c>
      <c r="G146" s="238" t="s">
        <v>1359</v>
      </c>
      <c r="H146" s="239">
        <v>240</v>
      </c>
      <c r="I146" s="240"/>
      <c r="J146" s="241">
        <f>ROUND(I146*H146,2)</f>
        <v>0</v>
      </c>
      <c r="K146" s="242"/>
      <c r="L146" s="45"/>
      <c r="M146" s="243" t="s">
        <v>1</v>
      </c>
      <c r="N146" s="244" t="s">
        <v>43</v>
      </c>
      <c r="O146" s="92"/>
      <c r="P146" s="231">
        <f>O146*H146</f>
        <v>0</v>
      </c>
      <c r="Q146" s="231">
        <v>3.0000000000000001E-05</v>
      </c>
      <c r="R146" s="231">
        <f>Q146*H146</f>
        <v>0.0071999999999999998</v>
      </c>
      <c r="S146" s="231">
        <v>0</v>
      </c>
      <c r="T146" s="232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3" t="s">
        <v>168</v>
      </c>
      <c r="AT146" s="233" t="s">
        <v>316</v>
      </c>
      <c r="AU146" s="233" t="s">
        <v>88</v>
      </c>
      <c r="AY146" s="18" t="s">
        <v>159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8" t="s">
        <v>86</v>
      </c>
      <c r="BK146" s="234">
        <f>ROUND(I146*H146,2)</f>
        <v>0</v>
      </c>
      <c r="BL146" s="18" t="s">
        <v>168</v>
      </c>
      <c r="BM146" s="233" t="s">
        <v>1360</v>
      </c>
    </row>
    <row r="147" s="13" customFormat="1">
      <c r="A147" s="13"/>
      <c r="B147" s="252"/>
      <c r="C147" s="253"/>
      <c r="D147" s="254" t="s">
        <v>1361</v>
      </c>
      <c r="E147" s="255" t="s">
        <v>1</v>
      </c>
      <c r="F147" s="256" t="s">
        <v>1362</v>
      </c>
      <c r="G147" s="253"/>
      <c r="H147" s="257">
        <v>240</v>
      </c>
      <c r="I147" s="258"/>
      <c r="J147" s="253"/>
      <c r="K147" s="253"/>
      <c r="L147" s="259"/>
      <c r="M147" s="260"/>
      <c r="N147" s="261"/>
      <c r="O147" s="261"/>
      <c r="P147" s="261"/>
      <c r="Q147" s="261"/>
      <c r="R147" s="261"/>
      <c r="S147" s="261"/>
      <c r="T147" s="26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3" t="s">
        <v>1361</v>
      </c>
      <c r="AU147" s="263" t="s">
        <v>88</v>
      </c>
      <c r="AV147" s="13" t="s">
        <v>88</v>
      </c>
      <c r="AW147" s="13" t="s">
        <v>34</v>
      </c>
      <c r="AX147" s="13" t="s">
        <v>78</v>
      </c>
      <c r="AY147" s="263" t="s">
        <v>159</v>
      </c>
    </row>
    <row r="148" s="14" customFormat="1">
      <c r="A148" s="14"/>
      <c r="B148" s="264"/>
      <c r="C148" s="265"/>
      <c r="D148" s="254" t="s">
        <v>1361</v>
      </c>
      <c r="E148" s="266" t="s">
        <v>1</v>
      </c>
      <c r="F148" s="267" t="s">
        <v>1363</v>
      </c>
      <c r="G148" s="265"/>
      <c r="H148" s="268">
        <v>240</v>
      </c>
      <c r="I148" s="269"/>
      <c r="J148" s="265"/>
      <c r="K148" s="265"/>
      <c r="L148" s="270"/>
      <c r="M148" s="271"/>
      <c r="N148" s="272"/>
      <c r="O148" s="272"/>
      <c r="P148" s="272"/>
      <c r="Q148" s="272"/>
      <c r="R148" s="272"/>
      <c r="S148" s="272"/>
      <c r="T148" s="27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4" t="s">
        <v>1361</v>
      </c>
      <c r="AU148" s="274" t="s">
        <v>88</v>
      </c>
      <c r="AV148" s="14" t="s">
        <v>168</v>
      </c>
      <c r="AW148" s="14" t="s">
        <v>34</v>
      </c>
      <c r="AX148" s="14" t="s">
        <v>86</v>
      </c>
      <c r="AY148" s="274" t="s">
        <v>159</v>
      </c>
    </row>
    <row r="149" s="2" customFormat="1" ht="24.15" customHeight="1">
      <c r="A149" s="39"/>
      <c r="B149" s="40"/>
      <c r="C149" s="235" t="s">
        <v>88</v>
      </c>
      <c r="D149" s="235" t="s">
        <v>316</v>
      </c>
      <c r="E149" s="236" t="s">
        <v>1364</v>
      </c>
      <c r="F149" s="237" t="s">
        <v>1365</v>
      </c>
      <c r="G149" s="238" t="s">
        <v>1366</v>
      </c>
      <c r="H149" s="239">
        <v>10</v>
      </c>
      <c r="I149" s="240"/>
      <c r="J149" s="241">
        <f>ROUND(I149*H149,2)</f>
        <v>0</v>
      </c>
      <c r="K149" s="242"/>
      <c r="L149" s="45"/>
      <c r="M149" s="243" t="s">
        <v>1</v>
      </c>
      <c r="N149" s="244" t="s">
        <v>43</v>
      </c>
      <c r="O149" s="92"/>
      <c r="P149" s="231">
        <f>O149*H149</f>
        <v>0</v>
      </c>
      <c r="Q149" s="231">
        <v>0</v>
      </c>
      <c r="R149" s="231">
        <f>Q149*H149</f>
        <v>0</v>
      </c>
      <c r="S149" s="231">
        <v>0</v>
      </c>
      <c r="T149" s="232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3" t="s">
        <v>168</v>
      </c>
      <c r="AT149" s="233" t="s">
        <v>316</v>
      </c>
      <c r="AU149" s="233" t="s">
        <v>88</v>
      </c>
      <c r="AY149" s="18" t="s">
        <v>159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8" t="s">
        <v>86</v>
      </c>
      <c r="BK149" s="234">
        <f>ROUND(I149*H149,2)</f>
        <v>0</v>
      </c>
      <c r="BL149" s="18" t="s">
        <v>168</v>
      </c>
      <c r="BM149" s="233" t="s">
        <v>1367</v>
      </c>
    </row>
    <row r="150" s="13" customFormat="1">
      <c r="A150" s="13"/>
      <c r="B150" s="252"/>
      <c r="C150" s="253"/>
      <c r="D150" s="254" t="s">
        <v>1361</v>
      </c>
      <c r="E150" s="255" t="s">
        <v>1</v>
      </c>
      <c r="F150" s="256" t="s">
        <v>201</v>
      </c>
      <c r="G150" s="253"/>
      <c r="H150" s="257">
        <v>10</v>
      </c>
      <c r="I150" s="258"/>
      <c r="J150" s="253"/>
      <c r="K150" s="253"/>
      <c r="L150" s="259"/>
      <c r="M150" s="260"/>
      <c r="N150" s="261"/>
      <c r="O150" s="261"/>
      <c r="P150" s="261"/>
      <c r="Q150" s="261"/>
      <c r="R150" s="261"/>
      <c r="S150" s="261"/>
      <c r="T150" s="26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3" t="s">
        <v>1361</v>
      </c>
      <c r="AU150" s="263" t="s">
        <v>88</v>
      </c>
      <c r="AV150" s="13" t="s">
        <v>88</v>
      </c>
      <c r="AW150" s="13" t="s">
        <v>34</v>
      </c>
      <c r="AX150" s="13" t="s">
        <v>86</v>
      </c>
      <c r="AY150" s="263" t="s">
        <v>159</v>
      </c>
    </row>
    <row r="151" s="2" customFormat="1" ht="21.75" customHeight="1">
      <c r="A151" s="39"/>
      <c r="B151" s="40"/>
      <c r="C151" s="235" t="s">
        <v>173</v>
      </c>
      <c r="D151" s="235" t="s">
        <v>316</v>
      </c>
      <c r="E151" s="236" t="s">
        <v>1368</v>
      </c>
      <c r="F151" s="237" t="s">
        <v>1369</v>
      </c>
      <c r="G151" s="238" t="s">
        <v>176</v>
      </c>
      <c r="H151" s="239">
        <v>1</v>
      </c>
      <c r="I151" s="240"/>
      <c r="J151" s="241">
        <f>ROUND(I151*H151,2)</f>
        <v>0</v>
      </c>
      <c r="K151" s="242"/>
      <c r="L151" s="45"/>
      <c r="M151" s="243" t="s">
        <v>1</v>
      </c>
      <c r="N151" s="244" t="s">
        <v>43</v>
      </c>
      <c r="O151" s="92"/>
      <c r="P151" s="231">
        <f>O151*H151</f>
        <v>0</v>
      </c>
      <c r="Q151" s="231">
        <v>0.00064999999999999997</v>
      </c>
      <c r="R151" s="231">
        <f>Q151*H151</f>
        <v>0.00064999999999999997</v>
      </c>
      <c r="S151" s="231">
        <v>0</v>
      </c>
      <c r="T151" s="232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3" t="s">
        <v>224</v>
      </c>
      <c r="AT151" s="233" t="s">
        <v>316</v>
      </c>
      <c r="AU151" s="233" t="s">
        <v>88</v>
      </c>
      <c r="AY151" s="18" t="s">
        <v>159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8" t="s">
        <v>86</v>
      </c>
      <c r="BK151" s="234">
        <f>ROUND(I151*H151,2)</f>
        <v>0</v>
      </c>
      <c r="BL151" s="18" t="s">
        <v>224</v>
      </c>
      <c r="BM151" s="233" t="s">
        <v>1370</v>
      </c>
    </row>
    <row r="152" s="2" customFormat="1" ht="33" customHeight="1">
      <c r="A152" s="39"/>
      <c r="B152" s="40"/>
      <c r="C152" s="235" t="s">
        <v>168</v>
      </c>
      <c r="D152" s="235" t="s">
        <v>316</v>
      </c>
      <c r="E152" s="236" t="s">
        <v>1371</v>
      </c>
      <c r="F152" s="237" t="s">
        <v>1372</v>
      </c>
      <c r="G152" s="238" t="s">
        <v>1373</v>
      </c>
      <c r="H152" s="239">
        <v>1280</v>
      </c>
      <c r="I152" s="240"/>
      <c r="J152" s="241">
        <f>ROUND(I152*H152,2)</f>
        <v>0</v>
      </c>
      <c r="K152" s="242"/>
      <c r="L152" s="45"/>
      <c r="M152" s="243" t="s">
        <v>1</v>
      </c>
      <c r="N152" s="244" t="s">
        <v>43</v>
      </c>
      <c r="O152" s="92"/>
      <c r="P152" s="231">
        <f>O152*H152</f>
        <v>0</v>
      </c>
      <c r="Q152" s="231">
        <v>0</v>
      </c>
      <c r="R152" s="231">
        <f>Q152*H152</f>
        <v>0</v>
      </c>
      <c r="S152" s="231">
        <v>0</v>
      </c>
      <c r="T152" s="232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3" t="s">
        <v>168</v>
      </c>
      <c r="AT152" s="233" t="s">
        <v>316</v>
      </c>
      <c r="AU152" s="233" t="s">
        <v>88</v>
      </c>
      <c r="AY152" s="18" t="s">
        <v>159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8" t="s">
        <v>86</v>
      </c>
      <c r="BK152" s="234">
        <f>ROUND(I152*H152,2)</f>
        <v>0</v>
      </c>
      <c r="BL152" s="18" t="s">
        <v>168</v>
      </c>
      <c r="BM152" s="233" t="s">
        <v>1374</v>
      </c>
    </row>
    <row r="153" s="13" customFormat="1">
      <c r="A153" s="13"/>
      <c r="B153" s="252"/>
      <c r="C153" s="253"/>
      <c r="D153" s="254" t="s">
        <v>1361</v>
      </c>
      <c r="E153" s="255" t="s">
        <v>1</v>
      </c>
      <c r="F153" s="256" t="s">
        <v>1375</v>
      </c>
      <c r="G153" s="253"/>
      <c r="H153" s="257">
        <v>1280</v>
      </c>
      <c r="I153" s="258"/>
      <c r="J153" s="253"/>
      <c r="K153" s="253"/>
      <c r="L153" s="259"/>
      <c r="M153" s="260"/>
      <c r="N153" s="261"/>
      <c r="O153" s="261"/>
      <c r="P153" s="261"/>
      <c r="Q153" s="261"/>
      <c r="R153" s="261"/>
      <c r="S153" s="261"/>
      <c r="T153" s="26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3" t="s">
        <v>1361</v>
      </c>
      <c r="AU153" s="263" t="s">
        <v>88</v>
      </c>
      <c r="AV153" s="13" t="s">
        <v>88</v>
      </c>
      <c r="AW153" s="13" t="s">
        <v>34</v>
      </c>
      <c r="AX153" s="13" t="s">
        <v>78</v>
      </c>
      <c r="AY153" s="263" t="s">
        <v>159</v>
      </c>
    </row>
    <row r="154" s="14" customFormat="1">
      <c r="A154" s="14"/>
      <c r="B154" s="264"/>
      <c r="C154" s="265"/>
      <c r="D154" s="254" t="s">
        <v>1361</v>
      </c>
      <c r="E154" s="266" t="s">
        <v>1</v>
      </c>
      <c r="F154" s="267" t="s">
        <v>1363</v>
      </c>
      <c r="G154" s="265"/>
      <c r="H154" s="268">
        <v>1280</v>
      </c>
      <c r="I154" s="269"/>
      <c r="J154" s="265"/>
      <c r="K154" s="265"/>
      <c r="L154" s="270"/>
      <c r="M154" s="271"/>
      <c r="N154" s="272"/>
      <c r="O154" s="272"/>
      <c r="P154" s="272"/>
      <c r="Q154" s="272"/>
      <c r="R154" s="272"/>
      <c r="S154" s="272"/>
      <c r="T154" s="27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4" t="s">
        <v>1361</v>
      </c>
      <c r="AU154" s="274" t="s">
        <v>88</v>
      </c>
      <c r="AV154" s="14" t="s">
        <v>168</v>
      </c>
      <c r="AW154" s="14" t="s">
        <v>34</v>
      </c>
      <c r="AX154" s="14" t="s">
        <v>86</v>
      </c>
      <c r="AY154" s="274" t="s">
        <v>159</v>
      </c>
    </row>
    <row r="155" s="2" customFormat="1" ht="37.8" customHeight="1">
      <c r="A155" s="39"/>
      <c r="B155" s="40"/>
      <c r="C155" s="235" t="s">
        <v>162</v>
      </c>
      <c r="D155" s="235" t="s">
        <v>316</v>
      </c>
      <c r="E155" s="236" t="s">
        <v>1376</v>
      </c>
      <c r="F155" s="237" t="s">
        <v>1377</v>
      </c>
      <c r="G155" s="238" t="s">
        <v>1373</v>
      </c>
      <c r="H155" s="239">
        <v>2035.8399999999999</v>
      </c>
      <c r="I155" s="240"/>
      <c r="J155" s="241">
        <f>ROUND(I155*H155,2)</f>
        <v>0</v>
      </c>
      <c r="K155" s="242"/>
      <c r="L155" s="45"/>
      <c r="M155" s="243" t="s">
        <v>1</v>
      </c>
      <c r="N155" s="244" t="s">
        <v>43</v>
      </c>
      <c r="O155" s="92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3" t="s">
        <v>168</v>
      </c>
      <c r="AT155" s="233" t="s">
        <v>316</v>
      </c>
      <c r="AU155" s="233" t="s">
        <v>88</v>
      </c>
      <c r="AY155" s="18" t="s">
        <v>159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8" t="s">
        <v>86</v>
      </c>
      <c r="BK155" s="234">
        <f>ROUND(I155*H155,2)</f>
        <v>0</v>
      </c>
      <c r="BL155" s="18" t="s">
        <v>168</v>
      </c>
      <c r="BM155" s="233" t="s">
        <v>1378</v>
      </c>
    </row>
    <row r="156" s="15" customFormat="1">
      <c r="A156" s="15"/>
      <c r="B156" s="275"/>
      <c r="C156" s="276"/>
      <c r="D156" s="254" t="s">
        <v>1361</v>
      </c>
      <c r="E156" s="277" t="s">
        <v>1</v>
      </c>
      <c r="F156" s="278" t="s">
        <v>1379</v>
      </c>
      <c r="G156" s="276"/>
      <c r="H156" s="277" t="s">
        <v>1</v>
      </c>
      <c r="I156" s="279"/>
      <c r="J156" s="276"/>
      <c r="K156" s="276"/>
      <c r="L156" s="280"/>
      <c r="M156" s="281"/>
      <c r="N156" s="282"/>
      <c r="O156" s="282"/>
      <c r="P156" s="282"/>
      <c r="Q156" s="282"/>
      <c r="R156" s="282"/>
      <c r="S156" s="282"/>
      <c r="T156" s="28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84" t="s">
        <v>1361</v>
      </c>
      <c r="AU156" s="284" t="s">
        <v>88</v>
      </c>
      <c r="AV156" s="15" t="s">
        <v>86</v>
      </c>
      <c r="AW156" s="15" t="s">
        <v>34</v>
      </c>
      <c r="AX156" s="15" t="s">
        <v>78</v>
      </c>
      <c r="AY156" s="284" t="s">
        <v>159</v>
      </c>
    </row>
    <row r="157" s="13" customFormat="1">
      <c r="A157" s="13"/>
      <c r="B157" s="252"/>
      <c r="C157" s="253"/>
      <c r="D157" s="254" t="s">
        <v>1361</v>
      </c>
      <c r="E157" s="255" t="s">
        <v>1</v>
      </c>
      <c r="F157" s="256" t="s">
        <v>1375</v>
      </c>
      <c r="G157" s="253"/>
      <c r="H157" s="257">
        <v>1280</v>
      </c>
      <c r="I157" s="258"/>
      <c r="J157" s="253"/>
      <c r="K157" s="253"/>
      <c r="L157" s="259"/>
      <c r="M157" s="260"/>
      <c r="N157" s="261"/>
      <c r="O157" s="261"/>
      <c r="P157" s="261"/>
      <c r="Q157" s="261"/>
      <c r="R157" s="261"/>
      <c r="S157" s="261"/>
      <c r="T157" s="26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3" t="s">
        <v>1361</v>
      </c>
      <c r="AU157" s="263" t="s">
        <v>88</v>
      </c>
      <c r="AV157" s="13" t="s">
        <v>88</v>
      </c>
      <c r="AW157" s="13" t="s">
        <v>34</v>
      </c>
      <c r="AX157" s="13" t="s">
        <v>78</v>
      </c>
      <c r="AY157" s="263" t="s">
        <v>159</v>
      </c>
    </row>
    <row r="158" s="15" customFormat="1">
      <c r="A158" s="15"/>
      <c r="B158" s="275"/>
      <c r="C158" s="276"/>
      <c r="D158" s="254" t="s">
        <v>1361</v>
      </c>
      <c r="E158" s="277" t="s">
        <v>1</v>
      </c>
      <c r="F158" s="278" t="s">
        <v>1380</v>
      </c>
      <c r="G158" s="276"/>
      <c r="H158" s="277" t="s">
        <v>1</v>
      </c>
      <c r="I158" s="279"/>
      <c r="J158" s="276"/>
      <c r="K158" s="276"/>
      <c r="L158" s="280"/>
      <c r="M158" s="281"/>
      <c r="N158" s="282"/>
      <c r="O158" s="282"/>
      <c r="P158" s="282"/>
      <c r="Q158" s="282"/>
      <c r="R158" s="282"/>
      <c r="S158" s="282"/>
      <c r="T158" s="28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84" t="s">
        <v>1361</v>
      </c>
      <c r="AU158" s="284" t="s">
        <v>88</v>
      </c>
      <c r="AV158" s="15" t="s">
        <v>86</v>
      </c>
      <c r="AW158" s="15" t="s">
        <v>34</v>
      </c>
      <c r="AX158" s="15" t="s">
        <v>78</v>
      </c>
      <c r="AY158" s="284" t="s">
        <v>159</v>
      </c>
    </row>
    <row r="159" s="13" customFormat="1">
      <c r="A159" s="13"/>
      <c r="B159" s="252"/>
      <c r="C159" s="253"/>
      <c r="D159" s="254" t="s">
        <v>1361</v>
      </c>
      <c r="E159" s="255" t="s">
        <v>1</v>
      </c>
      <c r="F159" s="256" t="s">
        <v>1381</v>
      </c>
      <c r="G159" s="253"/>
      <c r="H159" s="257">
        <v>755.84000000000003</v>
      </c>
      <c r="I159" s="258"/>
      <c r="J159" s="253"/>
      <c r="K159" s="253"/>
      <c r="L159" s="259"/>
      <c r="M159" s="260"/>
      <c r="N159" s="261"/>
      <c r="O159" s="261"/>
      <c r="P159" s="261"/>
      <c r="Q159" s="261"/>
      <c r="R159" s="261"/>
      <c r="S159" s="261"/>
      <c r="T159" s="26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3" t="s">
        <v>1361</v>
      </c>
      <c r="AU159" s="263" t="s">
        <v>88</v>
      </c>
      <c r="AV159" s="13" t="s">
        <v>88</v>
      </c>
      <c r="AW159" s="13" t="s">
        <v>34</v>
      </c>
      <c r="AX159" s="13" t="s">
        <v>78</v>
      </c>
      <c r="AY159" s="263" t="s">
        <v>159</v>
      </c>
    </row>
    <row r="160" s="14" customFormat="1">
      <c r="A160" s="14"/>
      <c r="B160" s="264"/>
      <c r="C160" s="265"/>
      <c r="D160" s="254" t="s">
        <v>1361</v>
      </c>
      <c r="E160" s="266" t="s">
        <v>1</v>
      </c>
      <c r="F160" s="267" t="s">
        <v>1363</v>
      </c>
      <c r="G160" s="265"/>
      <c r="H160" s="268">
        <v>2035.8399999999999</v>
      </c>
      <c r="I160" s="269"/>
      <c r="J160" s="265"/>
      <c r="K160" s="265"/>
      <c r="L160" s="270"/>
      <c r="M160" s="271"/>
      <c r="N160" s="272"/>
      <c r="O160" s="272"/>
      <c r="P160" s="272"/>
      <c r="Q160" s="272"/>
      <c r="R160" s="272"/>
      <c r="S160" s="272"/>
      <c r="T160" s="27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4" t="s">
        <v>1361</v>
      </c>
      <c r="AU160" s="274" t="s">
        <v>88</v>
      </c>
      <c r="AV160" s="14" t="s">
        <v>168</v>
      </c>
      <c r="AW160" s="14" t="s">
        <v>34</v>
      </c>
      <c r="AX160" s="14" t="s">
        <v>86</v>
      </c>
      <c r="AY160" s="274" t="s">
        <v>159</v>
      </c>
    </row>
    <row r="161" s="2" customFormat="1" ht="24.15" customHeight="1">
      <c r="A161" s="39"/>
      <c r="B161" s="40"/>
      <c r="C161" s="235" t="s">
        <v>184</v>
      </c>
      <c r="D161" s="235" t="s">
        <v>316</v>
      </c>
      <c r="E161" s="236" t="s">
        <v>1382</v>
      </c>
      <c r="F161" s="237" t="s">
        <v>1383</v>
      </c>
      <c r="G161" s="238" t="s">
        <v>1373</v>
      </c>
      <c r="H161" s="239">
        <v>755.84000000000003</v>
      </c>
      <c r="I161" s="240"/>
      <c r="J161" s="241">
        <f>ROUND(I161*H161,2)</f>
        <v>0</v>
      </c>
      <c r="K161" s="242"/>
      <c r="L161" s="45"/>
      <c r="M161" s="243" t="s">
        <v>1</v>
      </c>
      <c r="N161" s="244" t="s">
        <v>43</v>
      </c>
      <c r="O161" s="92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3" t="s">
        <v>168</v>
      </c>
      <c r="AT161" s="233" t="s">
        <v>316</v>
      </c>
      <c r="AU161" s="233" t="s">
        <v>88</v>
      </c>
      <c r="AY161" s="18" t="s">
        <v>159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8" t="s">
        <v>86</v>
      </c>
      <c r="BK161" s="234">
        <f>ROUND(I161*H161,2)</f>
        <v>0</v>
      </c>
      <c r="BL161" s="18" t="s">
        <v>168</v>
      </c>
      <c r="BM161" s="233" t="s">
        <v>1384</v>
      </c>
    </row>
    <row r="162" s="15" customFormat="1">
      <c r="A162" s="15"/>
      <c r="B162" s="275"/>
      <c r="C162" s="276"/>
      <c r="D162" s="254" t="s">
        <v>1361</v>
      </c>
      <c r="E162" s="277" t="s">
        <v>1</v>
      </c>
      <c r="F162" s="278" t="s">
        <v>1385</v>
      </c>
      <c r="G162" s="276"/>
      <c r="H162" s="277" t="s">
        <v>1</v>
      </c>
      <c r="I162" s="279"/>
      <c r="J162" s="276"/>
      <c r="K162" s="276"/>
      <c r="L162" s="280"/>
      <c r="M162" s="281"/>
      <c r="N162" s="282"/>
      <c r="O162" s="282"/>
      <c r="P162" s="282"/>
      <c r="Q162" s="282"/>
      <c r="R162" s="282"/>
      <c r="S162" s="282"/>
      <c r="T162" s="28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84" t="s">
        <v>1361</v>
      </c>
      <c r="AU162" s="284" t="s">
        <v>88</v>
      </c>
      <c r="AV162" s="15" t="s">
        <v>86</v>
      </c>
      <c r="AW162" s="15" t="s">
        <v>34</v>
      </c>
      <c r="AX162" s="15" t="s">
        <v>78</v>
      </c>
      <c r="AY162" s="284" t="s">
        <v>159</v>
      </c>
    </row>
    <row r="163" s="13" customFormat="1">
      <c r="A163" s="13"/>
      <c r="B163" s="252"/>
      <c r="C163" s="253"/>
      <c r="D163" s="254" t="s">
        <v>1361</v>
      </c>
      <c r="E163" s="255" t="s">
        <v>1</v>
      </c>
      <c r="F163" s="256" t="s">
        <v>1381</v>
      </c>
      <c r="G163" s="253"/>
      <c r="H163" s="257">
        <v>755.84000000000003</v>
      </c>
      <c r="I163" s="258"/>
      <c r="J163" s="253"/>
      <c r="K163" s="253"/>
      <c r="L163" s="259"/>
      <c r="M163" s="260"/>
      <c r="N163" s="261"/>
      <c r="O163" s="261"/>
      <c r="P163" s="261"/>
      <c r="Q163" s="261"/>
      <c r="R163" s="261"/>
      <c r="S163" s="261"/>
      <c r="T163" s="26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3" t="s">
        <v>1361</v>
      </c>
      <c r="AU163" s="263" t="s">
        <v>88</v>
      </c>
      <c r="AV163" s="13" t="s">
        <v>88</v>
      </c>
      <c r="AW163" s="13" t="s">
        <v>34</v>
      </c>
      <c r="AX163" s="13" t="s">
        <v>78</v>
      </c>
      <c r="AY163" s="263" t="s">
        <v>159</v>
      </c>
    </row>
    <row r="164" s="14" customFormat="1">
      <c r="A164" s="14"/>
      <c r="B164" s="264"/>
      <c r="C164" s="265"/>
      <c r="D164" s="254" t="s">
        <v>1361</v>
      </c>
      <c r="E164" s="266" t="s">
        <v>1</v>
      </c>
      <c r="F164" s="267" t="s">
        <v>1363</v>
      </c>
      <c r="G164" s="265"/>
      <c r="H164" s="268">
        <v>755.84000000000003</v>
      </c>
      <c r="I164" s="269"/>
      <c r="J164" s="265"/>
      <c r="K164" s="265"/>
      <c r="L164" s="270"/>
      <c r="M164" s="271"/>
      <c r="N164" s="272"/>
      <c r="O164" s="272"/>
      <c r="P164" s="272"/>
      <c r="Q164" s="272"/>
      <c r="R164" s="272"/>
      <c r="S164" s="272"/>
      <c r="T164" s="27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4" t="s">
        <v>1361</v>
      </c>
      <c r="AU164" s="274" t="s">
        <v>88</v>
      </c>
      <c r="AV164" s="14" t="s">
        <v>168</v>
      </c>
      <c r="AW164" s="14" t="s">
        <v>34</v>
      </c>
      <c r="AX164" s="14" t="s">
        <v>86</v>
      </c>
      <c r="AY164" s="274" t="s">
        <v>159</v>
      </c>
    </row>
    <row r="165" s="2" customFormat="1" ht="24.15" customHeight="1">
      <c r="A165" s="39"/>
      <c r="B165" s="40"/>
      <c r="C165" s="235" t="s">
        <v>188</v>
      </c>
      <c r="D165" s="235" t="s">
        <v>316</v>
      </c>
      <c r="E165" s="236" t="s">
        <v>1386</v>
      </c>
      <c r="F165" s="237" t="s">
        <v>1387</v>
      </c>
      <c r="G165" s="238" t="s">
        <v>1373</v>
      </c>
      <c r="H165" s="239">
        <v>755.84000000000003</v>
      </c>
      <c r="I165" s="240"/>
      <c r="J165" s="241">
        <f>ROUND(I165*H165,2)</f>
        <v>0</v>
      </c>
      <c r="K165" s="242"/>
      <c r="L165" s="45"/>
      <c r="M165" s="243" t="s">
        <v>1</v>
      </c>
      <c r="N165" s="244" t="s">
        <v>43</v>
      </c>
      <c r="O165" s="92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3" t="s">
        <v>168</v>
      </c>
      <c r="AT165" s="233" t="s">
        <v>316</v>
      </c>
      <c r="AU165" s="233" t="s">
        <v>88</v>
      </c>
      <c r="AY165" s="18" t="s">
        <v>159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8" t="s">
        <v>86</v>
      </c>
      <c r="BK165" s="234">
        <f>ROUND(I165*H165,2)</f>
        <v>0</v>
      </c>
      <c r="BL165" s="18" t="s">
        <v>168</v>
      </c>
      <c r="BM165" s="233" t="s">
        <v>1388</v>
      </c>
    </row>
    <row r="166" s="13" customFormat="1">
      <c r="A166" s="13"/>
      <c r="B166" s="252"/>
      <c r="C166" s="253"/>
      <c r="D166" s="254" t="s">
        <v>1361</v>
      </c>
      <c r="E166" s="255" t="s">
        <v>1</v>
      </c>
      <c r="F166" s="256" t="s">
        <v>1389</v>
      </c>
      <c r="G166" s="253"/>
      <c r="H166" s="257">
        <v>755.84000000000003</v>
      </c>
      <c r="I166" s="258"/>
      <c r="J166" s="253"/>
      <c r="K166" s="253"/>
      <c r="L166" s="259"/>
      <c r="M166" s="260"/>
      <c r="N166" s="261"/>
      <c r="O166" s="261"/>
      <c r="P166" s="261"/>
      <c r="Q166" s="261"/>
      <c r="R166" s="261"/>
      <c r="S166" s="261"/>
      <c r="T166" s="26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3" t="s">
        <v>1361</v>
      </c>
      <c r="AU166" s="263" t="s">
        <v>88</v>
      </c>
      <c r="AV166" s="13" t="s">
        <v>88</v>
      </c>
      <c r="AW166" s="13" t="s">
        <v>34</v>
      </c>
      <c r="AX166" s="13" t="s">
        <v>78</v>
      </c>
      <c r="AY166" s="263" t="s">
        <v>159</v>
      </c>
    </row>
    <row r="167" s="14" customFormat="1">
      <c r="A167" s="14"/>
      <c r="B167" s="264"/>
      <c r="C167" s="265"/>
      <c r="D167" s="254" t="s">
        <v>1361</v>
      </c>
      <c r="E167" s="266" t="s">
        <v>1</v>
      </c>
      <c r="F167" s="267" t="s">
        <v>1363</v>
      </c>
      <c r="G167" s="265"/>
      <c r="H167" s="268">
        <v>755.84000000000003</v>
      </c>
      <c r="I167" s="269"/>
      <c r="J167" s="265"/>
      <c r="K167" s="265"/>
      <c r="L167" s="270"/>
      <c r="M167" s="271"/>
      <c r="N167" s="272"/>
      <c r="O167" s="272"/>
      <c r="P167" s="272"/>
      <c r="Q167" s="272"/>
      <c r="R167" s="272"/>
      <c r="S167" s="272"/>
      <c r="T167" s="27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4" t="s">
        <v>1361</v>
      </c>
      <c r="AU167" s="274" t="s">
        <v>88</v>
      </c>
      <c r="AV167" s="14" t="s">
        <v>168</v>
      </c>
      <c r="AW167" s="14" t="s">
        <v>34</v>
      </c>
      <c r="AX167" s="14" t="s">
        <v>86</v>
      </c>
      <c r="AY167" s="274" t="s">
        <v>159</v>
      </c>
    </row>
    <row r="168" s="12" customFormat="1" ht="22.8" customHeight="1">
      <c r="A168" s="12"/>
      <c r="B168" s="204"/>
      <c r="C168" s="205"/>
      <c r="D168" s="206" t="s">
        <v>77</v>
      </c>
      <c r="E168" s="218" t="s">
        <v>88</v>
      </c>
      <c r="F168" s="218" t="s">
        <v>1390</v>
      </c>
      <c r="G168" s="205"/>
      <c r="H168" s="205"/>
      <c r="I168" s="208"/>
      <c r="J168" s="219">
        <f>BK168</f>
        <v>0</v>
      </c>
      <c r="K168" s="205"/>
      <c r="L168" s="210"/>
      <c r="M168" s="211"/>
      <c r="N168" s="212"/>
      <c r="O168" s="212"/>
      <c r="P168" s="213">
        <f>SUM(P169:P201)</f>
        <v>0</v>
      </c>
      <c r="Q168" s="212"/>
      <c r="R168" s="213">
        <f>SUM(R169:R201)</f>
        <v>76.912882849999988</v>
      </c>
      <c r="S168" s="212"/>
      <c r="T168" s="214">
        <f>SUM(T169:T201)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5" t="s">
        <v>86</v>
      </c>
      <c r="AT168" s="216" t="s">
        <v>77</v>
      </c>
      <c r="AU168" s="216" t="s">
        <v>86</v>
      </c>
      <c r="AY168" s="215" t="s">
        <v>159</v>
      </c>
      <c r="BK168" s="217">
        <f>SUM(BK169:BK201)</f>
        <v>0</v>
      </c>
    </row>
    <row r="169" s="2" customFormat="1" ht="24.15" customHeight="1">
      <c r="A169" s="39"/>
      <c r="B169" s="40"/>
      <c r="C169" s="235" t="s">
        <v>167</v>
      </c>
      <c r="D169" s="235" t="s">
        <v>316</v>
      </c>
      <c r="E169" s="236" t="s">
        <v>1391</v>
      </c>
      <c r="F169" s="237" t="s">
        <v>1392</v>
      </c>
      <c r="G169" s="238" t="s">
        <v>1373</v>
      </c>
      <c r="H169" s="239">
        <v>1.8959999999999999</v>
      </c>
      <c r="I169" s="240"/>
      <c r="J169" s="241">
        <f>ROUND(I169*H169,2)</f>
        <v>0</v>
      </c>
      <c r="K169" s="242"/>
      <c r="L169" s="45"/>
      <c r="M169" s="243" t="s">
        <v>1</v>
      </c>
      <c r="N169" s="244" t="s">
        <v>43</v>
      </c>
      <c r="O169" s="92"/>
      <c r="P169" s="231">
        <f>O169*H169</f>
        <v>0</v>
      </c>
      <c r="Q169" s="231">
        <v>0</v>
      </c>
      <c r="R169" s="231">
        <f>Q169*H169</f>
        <v>0</v>
      </c>
      <c r="S169" s="231">
        <v>0</v>
      </c>
      <c r="T169" s="232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3" t="s">
        <v>168</v>
      </c>
      <c r="AT169" s="233" t="s">
        <v>316</v>
      </c>
      <c r="AU169" s="233" t="s">
        <v>88</v>
      </c>
      <c r="AY169" s="18" t="s">
        <v>159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8" t="s">
        <v>86</v>
      </c>
      <c r="BK169" s="234">
        <f>ROUND(I169*H169,2)</f>
        <v>0</v>
      </c>
      <c r="BL169" s="18" t="s">
        <v>168</v>
      </c>
      <c r="BM169" s="233" t="s">
        <v>1393</v>
      </c>
    </row>
    <row r="170" s="13" customFormat="1">
      <c r="A170" s="13"/>
      <c r="B170" s="252"/>
      <c r="C170" s="253"/>
      <c r="D170" s="254" t="s">
        <v>1361</v>
      </c>
      <c r="E170" s="255" t="s">
        <v>1</v>
      </c>
      <c r="F170" s="256" t="s">
        <v>1394</v>
      </c>
      <c r="G170" s="253"/>
      <c r="H170" s="257">
        <v>1.8959999999999999</v>
      </c>
      <c r="I170" s="258"/>
      <c r="J170" s="253"/>
      <c r="K170" s="253"/>
      <c r="L170" s="259"/>
      <c r="M170" s="260"/>
      <c r="N170" s="261"/>
      <c r="O170" s="261"/>
      <c r="P170" s="261"/>
      <c r="Q170" s="261"/>
      <c r="R170" s="261"/>
      <c r="S170" s="261"/>
      <c r="T170" s="26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3" t="s">
        <v>1361</v>
      </c>
      <c r="AU170" s="263" t="s">
        <v>88</v>
      </c>
      <c r="AV170" s="13" t="s">
        <v>88</v>
      </c>
      <c r="AW170" s="13" t="s">
        <v>34</v>
      </c>
      <c r="AX170" s="13" t="s">
        <v>78</v>
      </c>
      <c r="AY170" s="263" t="s">
        <v>159</v>
      </c>
    </row>
    <row r="171" s="14" customFormat="1">
      <c r="A171" s="14"/>
      <c r="B171" s="264"/>
      <c r="C171" s="265"/>
      <c r="D171" s="254" t="s">
        <v>1361</v>
      </c>
      <c r="E171" s="266" t="s">
        <v>1</v>
      </c>
      <c r="F171" s="267" t="s">
        <v>1363</v>
      </c>
      <c r="G171" s="265"/>
      <c r="H171" s="268">
        <v>1.8959999999999999</v>
      </c>
      <c r="I171" s="269"/>
      <c r="J171" s="265"/>
      <c r="K171" s="265"/>
      <c r="L171" s="270"/>
      <c r="M171" s="271"/>
      <c r="N171" s="272"/>
      <c r="O171" s="272"/>
      <c r="P171" s="272"/>
      <c r="Q171" s="272"/>
      <c r="R171" s="272"/>
      <c r="S171" s="272"/>
      <c r="T171" s="27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4" t="s">
        <v>1361</v>
      </c>
      <c r="AU171" s="274" t="s">
        <v>88</v>
      </c>
      <c r="AV171" s="14" t="s">
        <v>168</v>
      </c>
      <c r="AW171" s="14" t="s">
        <v>34</v>
      </c>
      <c r="AX171" s="14" t="s">
        <v>86</v>
      </c>
      <c r="AY171" s="274" t="s">
        <v>159</v>
      </c>
    </row>
    <row r="172" s="2" customFormat="1" ht="24.15" customHeight="1">
      <c r="A172" s="39"/>
      <c r="B172" s="40"/>
      <c r="C172" s="235" t="s">
        <v>195</v>
      </c>
      <c r="D172" s="235" t="s">
        <v>316</v>
      </c>
      <c r="E172" s="236" t="s">
        <v>1395</v>
      </c>
      <c r="F172" s="237" t="s">
        <v>1396</v>
      </c>
      <c r="G172" s="238" t="s">
        <v>341</v>
      </c>
      <c r="H172" s="239">
        <v>100.90000000000001</v>
      </c>
      <c r="I172" s="240"/>
      <c r="J172" s="241">
        <f>ROUND(I172*H172,2)</f>
        <v>0</v>
      </c>
      <c r="K172" s="242"/>
      <c r="L172" s="45"/>
      <c r="M172" s="243" t="s">
        <v>1</v>
      </c>
      <c r="N172" s="244" t="s">
        <v>43</v>
      </c>
      <c r="O172" s="92"/>
      <c r="P172" s="231">
        <f>O172*H172</f>
        <v>0</v>
      </c>
      <c r="Q172" s="231">
        <v>0.00033</v>
      </c>
      <c r="R172" s="231">
        <f>Q172*H172</f>
        <v>0.033297</v>
      </c>
      <c r="S172" s="231">
        <v>0</v>
      </c>
      <c r="T172" s="232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3" t="s">
        <v>168</v>
      </c>
      <c r="AT172" s="233" t="s">
        <v>316</v>
      </c>
      <c r="AU172" s="233" t="s">
        <v>88</v>
      </c>
      <c r="AY172" s="18" t="s">
        <v>159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8" t="s">
        <v>86</v>
      </c>
      <c r="BK172" s="234">
        <f>ROUND(I172*H172,2)</f>
        <v>0</v>
      </c>
      <c r="BL172" s="18" t="s">
        <v>168</v>
      </c>
      <c r="BM172" s="233" t="s">
        <v>1397</v>
      </c>
    </row>
    <row r="173" s="13" customFormat="1">
      <c r="A173" s="13"/>
      <c r="B173" s="252"/>
      <c r="C173" s="253"/>
      <c r="D173" s="254" t="s">
        <v>1361</v>
      </c>
      <c r="E173" s="255" t="s">
        <v>1</v>
      </c>
      <c r="F173" s="256" t="s">
        <v>1398</v>
      </c>
      <c r="G173" s="253"/>
      <c r="H173" s="257">
        <v>100.90000000000001</v>
      </c>
      <c r="I173" s="258"/>
      <c r="J173" s="253"/>
      <c r="K173" s="253"/>
      <c r="L173" s="259"/>
      <c r="M173" s="260"/>
      <c r="N173" s="261"/>
      <c r="O173" s="261"/>
      <c r="P173" s="261"/>
      <c r="Q173" s="261"/>
      <c r="R173" s="261"/>
      <c r="S173" s="261"/>
      <c r="T173" s="26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3" t="s">
        <v>1361</v>
      </c>
      <c r="AU173" s="263" t="s">
        <v>88</v>
      </c>
      <c r="AV173" s="13" t="s">
        <v>88</v>
      </c>
      <c r="AW173" s="13" t="s">
        <v>34</v>
      </c>
      <c r="AX173" s="13" t="s">
        <v>78</v>
      </c>
      <c r="AY173" s="263" t="s">
        <v>159</v>
      </c>
    </row>
    <row r="174" s="14" customFormat="1">
      <c r="A174" s="14"/>
      <c r="B174" s="264"/>
      <c r="C174" s="265"/>
      <c r="D174" s="254" t="s">
        <v>1361</v>
      </c>
      <c r="E174" s="266" t="s">
        <v>1</v>
      </c>
      <c r="F174" s="267" t="s">
        <v>1363</v>
      </c>
      <c r="G174" s="265"/>
      <c r="H174" s="268">
        <v>100.90000000000001</v>
      </c>
      <c r="I174" s="269"/>
      <c r="J174" s="265"/>
      <c r="K174" s="265"/>
      <c r="L174" s="270"/>
      <c r="M174" s="271"/>
      <c r="N174" s="272"/>
      <c r="O174" s="272"/>
      <c r="P174" s="272"/>
      <c r="Q174" s="272"/>
      <c r="R174" s="272"/>
      <c r="S174" s="272"/>
      <c r="T174" s="27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4" t="s">
        <v>1361</v>
      </c>
      <c r="AU174" s="274" t="s">
        <v>88</v>
      </c>
      <c r="AV174" s="14" t="s">
        <v>168</v>
      </c>
      <c r="AW174" s="14" t="s">
        <v>34</v>
      </c>
      <c r="AX174" s="14" t="s">
        <v>86</v>
      </c>
      <c r="AY174" s="274" t="s">
        <v>159</v>
      </c>
    </row>
    <row r="175" s="2" customFormat="1" ht="24.15" customHeight="1">
      <c r="A175" s="39"/>
      <c r="B175" s="40"/>
      <c r="C175" s="235" t="s">
        <v>201</v>
      </c>
      <c r="D175" s="235" t="s">
        <v>316</v>
      </c>
      <c r="E175" s="236" t="s">
        <v>1399</v>
      </c>
      <c r="F175" s="237" t="s">
        <v>1400</v>
      </c>
      <c r="G175" s="238" t="s">
        <v>1373</v>
      </c>
      <c r="H175" s="239">
        <v>32.759999999999998</v>
      </c>
      <c r="I175" s="240"/>
      <c r="J175" s="241">
        <f>ROUND(I175*H175,2)</f>
        <v>0</v>
      </c>
      <c r="K175" s="242"/>
      <c r="L175" s="45"/>
      <c r="M175" s="243" t="s">
        <v>1</v>
      </c>
      <c r="N175" s="244" t="s">
        <v>43</v>
      </c>
      <c r="O175" s="92"/>
      <c r="P175" s="231">
        <f>O175*H175</f>
        <v>0</v>
      </c>
      <c r="Q175" s="231">
        <v>2.1600000000000001</v>
      </c>
      <c r="R175" s="231">
        <f>Q175*H175</f>
        <v>70.761600000000001</v>
      </c>
      <c r="S175" s="231">
        <v>0</v>
      </c>
      <c r="T175" s="232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3" t="s">
        <v>168</v>
      </c>
      <c r="AT175" s="233" t="s">
        <v>316</v>
      </c>
      <c r="AU175" s="233" t="s">
        <v>88</v>
      </c>
      <c r="AY175" s="18" t="s">
        <v>159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8" t="s">
        <v>86</v>
      </c>
      <c r="BK175" s="234">
        <f>ROUND(I175*H175,2)</f>
        <v>0</v>
      </c>
      <c r="BL175" s="18" t="s">
        <v>168</v>
      </c>
      <c r="BM175" s="233" t="s">
        <v>1401</v>
      </c>
    </row>
    <row r="176" s="15" customFormat="1">
      <c r="A176" s="15"/>
      <c r="B176" s="275"/>
      <c r="C176" s="276"/>
      <c r="D176" s="254" t="s">
        <v>1361</v>
      </c>
      <c r="E176" s="277" t="s">
        <v>1</v>
      </c>
      <c r="F176" s="278" t="s">
        <v>1402</v>
      </c>
      <c r="G176" s="276"/>
      <c r="H176" s="277" t="s">
        <v>1</v>
      </c>
      <c r="I176" s="279"/>
      <c r="J176" s="276"/>
      <c r="K176" s="276"/>
      <c r="L176" s="280"/>
      <c r="M176" s="281"/>
      <c r="N176" s="282"/>
      <c r="O176" s="282"/>
      <c r="P176" s="282"/>
      <c r="Q176" s="282"/>
      <c r="R176" s="282"/>
      <c r="S176" s="282"/>
      <c r="T176" s="28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4" t="s">
        <v>1361</v>
      </c>
      <c r="AU176" s="284" t="s">
        <v>88</v>
      </c>
      <c r="AV176" s="15" t="s">
        <v>86</v>
      </c>
      <c r="AW176" s="15" t="s">
        <v>34</v>
      </c>
      <c r="AX176" s="15" t="s">
        <v>78</v>
      </c>
      <c r="AY176" s="284" t="s">
        <v>159</v>
      </c>
    </row>
    <row r="177" s="13" customFormat="1">
      <c r="A177" s="13"/>
      <c r="B177" s="252"/>
      <c r="C177" s="253"/>
      <c r="D177" s="254" t="s">
        <v>1361</v>
      </c>
      <c r="E177" s="255" t="s">
        <v>1</v>
      </c>
      <c r="F177" s="256" t="s">
        <v>1403</v>
      </c>
      <c r="G177" s="253"/>
      <c r="H177" s="257">
        <v>32.759999999999998</v>
      </c>
      <c r="I177" s="258"/>
      <c r="J177" s="253"/>
      <c r="K177" s="253"/>
      <c r="L177" s="259"/>
      <c r="M177" s="260"/>
      <c r="N177" s="261"/>
      <c r="O177" s="261"/>
      <c r="P177" s="261"/>
      <c r="Q177" s="261"/>
      <c r="R177" s="261"/>
      <c r="S177" s="261"/>
      <c r="T177" s="26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3" t="s">
        <v>1361</v>
      </c>
      <c r="AU177" s="263" t="s">
        <v>88</v>
      </c>
      <c r="AV177" s="13" t="s">
        <v>88</v>
      </c>
      <c r="AW177" s="13" t="s">
        <v>34</v>
      </c>
      <c r="AX177" s="13" t="s">
        <v>78</v>
      </c>
      <c r="AY177" s="263" t="s">
        <v>159</v>
      </c>
    </row>
    <row r="178" s="14" customFormat="1">
      <c r="A178" s="14"/>
      <c r="B178" s="264"/>
      <c r="C178" s="265"/>
      <c r="D178" s="254" t="s">
        <v>1361</v>
      </c>
      <c r="E178" s="266" t="s">
        <v>1</v>
      </c>
      <c r="F178" s="267" t="s">
        <v>1363</v>
      </c>
      <c r="G178" s="265"/>
      <c r="H178" s="268">
        <v>32.759999999999998</v>
      </c>
      <c r="I178" s="269"/>
      <c r="J178" s="265"/>
      <c r="K178" s="265"/>
      <c r="L178" s="270"/>
      <c r="M178" s="271"/>
      <c r="N178" s="272"/>
      <c r="O178" s="272"/>
      <c r="P178" s="272"/>
      <c r="Q178" s="272"/>
      <c r="R178" s="272"/>
      <c r="S178" s="272"/>
      <c r="T178" s="27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4" t="s">
        <v>1361</v>
      </c>
      <c r="AU178" s="274" t="s">
        <v>88</v>
      </c>
      <c r="AV178" s="14" t="s">
        <v>168</v>
      </c>
      <c r="AW178" s="14" t="s">
        <v>34</v>
      </c>
      <c r="AX178" s="14" t="s">
        <v>86</v>
      </c>
      <c r="AY178" s="274" t="s">
        <v>159</v>
      </c>
    </row>
    <row r="179" s="2" customFormat="1" ht="24.15" customHeight="1">
      <c r="A179" s="39"/>
      <c r="B179" s="40"/>
      <c r="C179" s="235" t="s">
        <v>205</v>
      </c>
      <c r="D179" s="235" t="s">
        <v>316</v>
      </c>
      <c r="E179" s="236" t="s">
        <v>1404</v>
      </c>
      <c r="F179" s="237" t="s">
        <v>1405</v>
      </c>
      <c r="G179" s="238" t="s">
        <v>1373</v>
      </c>
      <c r="H179" s="239">
        <v>0.35999999999999999</v>
      </c>
      <c r="I179" s="240"/>
      <c r="J179" s="241">
        <f>ROUND(I179*H179,2)</f>
        <v>0</v>
      </c>
      <c r="K179" s="242"/>
      <c r="L179" s="45"/>
      <c r="M179" s="243" t="s">
        <v>1</v>
      </c>
      <c r="N179" s="244" t="s">
        <v>43</v>
      </c>
      <c r="O179" s="92"/>
      <c r="P179" s="231">
        <f>O179*H179</f>
        <v>0</v>
      </c>
      <c r="Q179" s="231">
        <v>2.1600000000000001</v>
      </c>
      <c r="R179" s="231">
        <f>Q179*H179</f>
        <v>0.77760000000000007</v>
      </c>
      <c r="S179" s="231">
        <v>0</v>
      </c>
      <c r="T179" s="232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3" t="s">
        <v>168</v>
      </c>
      <c r="AT179" s="233" t="s">
        <v>316</v>
      </c>
      <c r="AU179" s="233" t="s">
        <v>88</v>
      </c>
      <c r="AY179" s="18" t="s">
        <v>159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8" t="s">
        <v>86</v>
      </c>
      <c r="BK179" s="234">
        <f>ROUND(I179*H179,2)</f>
        <v>0</v>
      </c>
      <c r="BL179" s="18" t="s">
        <v>168</v>
      </c>
      <c r="BM179" s="233" t="s">
        <v>1406</v>
      </c>
    </row>
    <row r="180" s="15" customFormat="1">
      <c r="A180" s="15"/>
      <c r="B180" s="275"/>
      <c r="C180" s="276"/>
      <c r="D180" s="254" t="s">
        <v>1361</v>
      </c>
      <c r="E180" s="277" t="s">
        <v>1</v>
      </c>
      <c r="F180" s="278" t="s">
        <v>1407</v>
      </c>
      <c r="G180" s="276"/>
      <c r="H180" s="277" t="s">
        <v>1</v>
      </c>
      <c r="I180" s="279"/>
      <c r="J180" s="276"/>
      <c r="K180" s="276"/>
      <c r="L180" s="280"/>
      <c r="M180" s="281"/>
      <c r="N180" s="282"/>
      <c r="O180" s="282"/>
      <c r="P180" s="282"/>
      <c r="Q180" s="282"/>
      <c r="R180" s="282"/>
      <c r="S180" s="282"/>
      <c r="T180" s="283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84" t="s">
        <v>1361</v>
      </c>
      <c r="AU180" s="284" t="s">
        <v>88</v>
      </c>
      <c r="AV180" s="15" t="s">
        <v>86</v>
      </c>
      <c r="AW180" s="15" t="s">
        <v>34</v>
      </c>
      <c r="AX180" s="15" t="s">
        <v>78</v>
      </c>
      <c r="AY180" s="284" t="s">
        <v>159</v>
      </c>
    </row>
    <row r="181" s="15" customFormat="1">
      <c r="A181" s="15"/>
      <c r="B181" s="275"/>
      <c r="C181" s="276"/>
      <c r="D181" s="254" t="s">
        <v>1361</v>
      </c>
      <c r="E181" s="277" t="s">
        <v>1</v>
      </c>
      <c r="F181" s="278" t="s">
        <v>1408</v>
      </c>
      <c r="G181" s="276"/>
      <c r="H181" s="277" t="s">
        <v>1</v>
      </c>
      <c r="I181" s="279"/>
      <c r="J181" s="276"/>
      <c r="K181" s="276"/>
      <c r="L181" s="280"/>
      <c r="M181" s="281"/>
      <c r="N181" s="282"/>
      <c r="O181" s="282"/>
      <c r="P181" s="282"/>
      <c r="Q181" s="282"/>
      <c r="R181" s="282"/>
      <c r="S181" s="282"/>
      <c r="T181" s="283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84" t="s">
        <v>1361</v>
      </c>
      <c r="AU181" s="284" t="s">
        <v>88</v>
      </c>
      <c r="AV181" s="15" t="s">
        <v>86</v>
      </c>
      <c r="AW181" s="15" t="s">
        <v>34</v>
      </c>
      <c r="AX181" s="15" t="s">
        <v>78</v>
      </c>
      <c r="AY181" s="284" t="s">
        <v>159</v>
      </c>
    </row>
    <row r="182" s="13" customFormat="1">
      <c r="A182" s="13"/>
      <c r="B182" s="252"/>
      <c r="C182" s="253"/>
      <c r="D182" s="254" t="s">
        <v>1361</v>
      </c>
      <c r="E182" s="255" t="s">
        <v>1</v>
      </c>
      <c r="F182" s="256" t="s">
        <v>1409</v>
      </c>
      <c r="G182" s="253"/>
      <c r="H182" s="257">
        <v>0.35999999999999999</v>
      </c>
      <c r="I182" s="258"/>
      <c r="J182" s="253"/>
      <c r="K182" s="253"/>
      <c r="L182" s="259"/>
      <c r="M182" s="260"/>
      <c r="N182" s="261"/>
      <c r="O182" s="261"/>
      <c r="P182" s="261"/>
      <c r="Q182" s="261"/>
      <c r="R182" s="261"/>
      <c r="S182" s="261"/>
      <c r="T182" s="26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3" t="s">
        <v>1361</v>
      </c>
      <c r="AU182" s="263" t="s">
        <v>88</v>
      </c>
      <c r="AV182" s="13" t="s">
        <v>88</v>
      </c>
      <c r="AW182" s="13" t="s">
        <v>34</v>
      </c>
      <c r="AX182" s="13" t="s">
        <v>78</v>
      </c>
      <c r="AY182" s="263" t="s">
        <v>159</v>
      </c>
    </row>
    <row r="183" s="14" customFormat="1">
      <c r="A183" s="14"/>
      <c r="B183" s="264"/>
      <c r="C183" s="265"/>
      <c r="D183" s="254" t="s">
        <v>1361</v>
      </c>
      <c r="E183" s="266" t="s">
        <v>1</v>
      </c>
      <c r="F183" s="267" t="s">
        <v>1363</v>
      </c>
      <c r="G183" s="265"/>
      <c r="H183" s="268">
        <v>0.35999999999999999</v>
      </c>
      <c r="I183" s="269"/>
      <c r="J183" s="265"/>
      <c r="K183" s="265"/>
      <c r="L183" s="270"/>
      <c r="M183" s="271"/>
      <c r="N183" s="272"/>
      <c r="O183" s="272"/>
      <c r="P183" s="272"/>
      <c r="Q183" s="272"/>
      <c r="R183" s="272"/>
      <c r="S183" s="272"/>
      <c r="T183" s="27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4" t="s">
        <v>1361</v>
      </c>
      <c r="AU183" s="274" t="s">
        <v>88</v>
      </c>
      <c r="AV183" s="14" t="s">
        <v>168</v>
      </c>
      <c r="AW183" s="14" t="s">
        <v>34</v>
      </c>
      <c r="AX183" s="14" t="s">
        <v>86</v>
      </c>
      <c r="AY183" s="274" t="s">
        <v>159</v>
      </c>
    </row>
    <row r="184" s="2" customFormat="1" ht="24.15" customHeight="1">
      <c r="A184" s="39"/>
      <c r="B184" s="40"/>
      <c r="C184" s="235" t="s">
        <v>209</v>
      </c>
      <c r="D184" s="235" t="s">
        <v>316</v>
      </c>
      <c r="E184" s="236" t="s">
        <v>1410</v>
      </c>
      <c r="F184" s="237" t="s">
        <v>1411</v>
      </c>
      <c r="G184" s="238" t="s">
        <v>176</v>
      </c>
      <c r="H184" s="239">
        <v>1</v>
      </c>
      <c r="I184" s="240"/>
      <c r="J184" s="241">
        <f>ROUND(I184*H184,2)</f>
        <v>0</v>
      </c>
      <c r="K184" s="242"/>
      <c r="L184" s="45"/>
      <c r="M184" s="243" t="s">
        <v>1</v>
      </c>
      <c r="N184" s="244" t="s">
        <v>43</v>
      </c>
      <c r="O184" s="92"/>
      <c r="P184" s="231">
        <f>O184*H184</f>
        <v>0</v>
      </c>
      <c r="Q184" s="231">
        <v>2.637</v>
      </c>
      <c r="R184" s="231">
        <f>Q184*H184</f>
        <v>2.637</v>
      </c>
      <c r="S184" s="231">
        <v>0</v>
      </c>
      <c r="T184" s="232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3" t="s">
        <v>168</v>
      </c>
      <c r="AT184" s="233" t="s">
        <v>316</v>
      </c>
      <c r="AU184" s="233" t="s">
        <v>88</v>
      </c>
      <c r="AY184" s="18" t="s">
        <v>159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8" t="s">
        <v>86</v>
      </c>
      <c r="BK184" s="234">
        <f>ROUND(I184*H184,2)</f>
        <v>0</v>
      </c>
      <c r="BL184" s="18" t="s">
        <v>168</v>
      </c>
      <c r="BM184" s="233" t="s">
        <v>1412</v>
      </c>
    </row>
    <row r="185" s="15" customFormat="1">
      <c r="A185" s="15"/>
      <c r="B185" s="275"/>
      <c r="C185" s="276"/>
      <c r="D185" s="254" t="s">
        <v>1361</v>
      </c>
      <c r="E185" s="277" t="s">
        <v>1</v>
      </c>
      <c r="F185" s="278" t="s">
        <v>1411</v>
      </c>
      <c r="G185" s="276"/>
      <c r="H185" s="277" t="s">
        <v>1</v>
      </c>
      <c r="I185" s="279"/>
      <c r="J185" s="276"/>
      <c r="K185" s="276"/>
      <c r="L185" s="280"/>
      <c r="M185" s="281"/>
      <c r="N185" s="282"/>
      <c r="O185" s="282"/>
      <c r="P185" s="282"/>
      <c r="Q185" s="282"/>
      <c r="R185" s="282"/>
      <c r="S185" s="282"/>
      <c r="T185" s="283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84" t="s">
        <v>1361</v>
      </c>
      <c r="AU185" s="284" t="s">
        <v>88</v>
      </c>
      <c r="AV185" s="15" t="s">
        <v>86</v>
      </c>
      <c r="AW185" s="15" t="s">
        <v>34</v>
      </c>
      <c r="AX185" s="15" t="s">
        <v>78</v>
      </c>
      <c r="AY185" s="284" t="s">
        <v>159</v>
      </c>
    </row>
    <row r="186" s="13" customFormat="1">
      <c r="A186" s="13"/>
      <c r="B186" s="252"/>
      <c r="C186" s="253"/>
      <c r="D186" s="254" t="s">
        <v>1361</v>
      </c>
      <c r="E186" s="255" t="s">
        <v>1</v>
      </c>
      <c r="F186" s="256" t="s">
        <v>86</v>
      </c>
      <c r="G186" s="253"/>
      <c r="H186" s="257">
        <v>1</v>
      </c>
      <c r="I186" s="258"/>
      <c r="J186" s="253"/>
      <c r="K186" s="253"/>
      <c r="L186" s="259"/>
      <c r="M186" s="260"/>
      <c r="N186" s="261"/>
      <c r="O186" s="261"/>
      <c r="P186" s="261"/>
      <c r="Q186" s="261"/>
      <c r="R186" s="261"/>
      <c r="S186" s="261"/>
      <c r="T186" s="26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3" t="s">
        <v>1361</v>
      </c>
      <c r="AU186" s="263" t="s">
        <v>88</v>
      </c>
      <c r="AV186" s="13" t="s">
        <v>88</v>
      </c>
      <c r="AW186" s="13" t="s">
        <v>34</v>
      </c>
      <c r="AX186" s="13" t="s">
        <v>86</v>
      </c>
      <c r="AY186" s="263" t="s">
        <v>159</v>
      </c>
    </row>
    <row r="187" s="2" customFormat="1" ht="16.5" customHeight="1">
      <c r="A187" s="39"/>
      <c r="B187" s="40"/>
      <c r="C187" s="235" t="s">
        <v>213</v>
      </c>
      <c r="D187" s="235" t="s">
        <v>316</v>
      </c>
      <c r="E187" s="236" t="s">
        <v>1413</v>
      </c>
      <c r="F187" s="237" t="s">
        <v>1414</v>
      </c>
      <c r="G187" s="238" t="s">
        <v>1373</v>
      </c>
      <c r="H187" s="239">
        <v>1.1699999999999999</v>
      </c>
      <c r="I187" s="240"/>
      <c r="J187" s="241">
        <f>ROUND(I187*H187,2)</f>
        <v>0</v>
      </c>
      <c r="K187" s="242"/>
      <c r="L187" s="45"/>
      <c r="M187" s="243" t="s">
        <v>1</v>
      </c>
      <c r="N187" s="244" t="s">
        <v>43</v>
      </c>
      <c r="O187" s="92"/>
      <c r="P187" s="231">
        <f>O187*H187</f>
        <v>0</v>
      </c>
      <c r="Q187" s="231">
        <v>2.3010199999999998</v>
      </c>
      <c r="R187" s="231">
        <f>Q187*H187</f>
        <v>2.6921933999999998</v>
      </c>
      <c r="S187" s="231">
        <v>0</v>
      </c>
      <c r="T187" s="232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3" t="s">
        <v>168</v>
      </c>
      <c r="AT187" s="233" t="s">
        <v>316</v>
      </c>
      <c r="AU187" s="233" t="s">
        <v>88</v>
      </c>
      <c r="AY187" s="18" t="s">
        <v>159</v>
      </c>
      <c r="BE187" s="234">
        <f>IF(N187="základní",J187,0)</f>
        <v>0</v>
      </c>
      <c r="BF187" s="234">
        <f>IF(N187="snížená",J187,0)</f>
        <v>0</v>
      </c>
      <c r="BG187" s="234">
        <f>IF(N187="zákl. přenesená",J187,0)</f>
        <v>0</v>
      </c>
      <c r="BH187" s="234">
        <f>IF(N187="sníž. přenesená",J187,0)</f>
        <v>0</v>
      </c>
      <c r="BI187" s="234">
        <f>IF(N187="nulová",J187,0)</f>
        <v>0</v>
      </c>
      <c r="BJ187" s="18" t="s">
        <v>86</v>
      </c>
      <c r="BK187" s="234">
        <f>ROUND(I187*H187,2)</f>
        <v>0</v>
      </c>
      <c r="BL187" s="18" t="s">
        <v>168</v>
      </c>
      <c r="BM187" s="233" t="s">
        <v>1415</v>
      </c>
    </row>
    <row r="188" s="15" customFormat="1">
      <c r="A188" s="15"/>
      <c r="B188" s="275"/>
      <c r="C188" s="276"/>
      <c r="D188" s="254" t="s">
        <v>1361</v>
      </c>
      <c r="E188" s="277" t="s">
        <v>1</v>
      </c>
      <c r="F188" s="278" t="s">
        <v>1407</v>
      </c>
      <c r="G188" s="276"/>
      <c r="H188" s="277" t="s">
        <v>1</v>
      </c>
      <c r="I188" s="279"/>
      <c r="J188" s="276"/>
      <c r="K188" s="276"/>
      <c r="L188" s="280"/>
      <c r="M188" s="281"/>
      <c r="N188" s="282"/>
      <c r="O188" s="282"/>
      <c r="P188" s="282"/>
      <c r="Q188" s="282"/>
      <c r="R188" s="282"/>
      <c r="S188" s="282"/>
      <c r="T188" s="283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84" t="s">
        <v>1361</v>
      </c>
      <c r="AU188" s="284" t="s">
        <v>88</v>
      </c>
      <c r="AV188" s="15" t="s">
        <v>86</v>
      </c>
      <c r="AW188" s="15" t="s">
        <v>34</v>
      </c>
      <c r="AX188" s="15" t="s">
        <v>78</v>
      </c>
      <c r="AY188" s="284" t="s">
        <v>159</v>
      </c>
    </row>
    <row r="189" s="13" customFormat="1">
      <c r="A189" s="13"/>
      <c r="B189" s="252"/>
      <c r="C189" s="253"/>
      <c r="D189" s="254" t="s">
        <v>1361</v>
      </c>
      <c r="E189" s="255" t="s">
        <v>1</v>
      </c>
      <c r="F189" s="256" t="s">
        <v>1416</v>
      </c>
      <c r="G189" s="253"/>
      <c r="H189" s="257">
        <v>1.1699999999999999</v>
      </c>
      <c r="I189" s="258"/>
      <c r="J189" s="253"/>
      <c r="K189" s="253"/>
      <c r="L189" s="259"/>
      <c r="M189" s="260"/>
      <c r="N189" s="261"/>
      <c r="O189" s="261"/>
      <c r="P189" s="261"/>
      <c r="Q189" s="261"/>
      <c r="R189" s="261"/>
      <c r="S189" s="261"/>
      <c r="T189" s="26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3" t="s">
        <v>1361</v>
      </c>
      <c r="AU189" s="263" t="s">
        <v>88</v>
      </c>
      <c r="AV189" s="13" t="s">
        <v>88</v>
      </c>
      <c r="AW189" s="13" t="s">
        <v>34</v>
      </c>
      <c r="AX189" s="13" t="s">
        <v>78</v>
      </c>
      <c r="AY189" s="263" t="s">
        <v>159</v>
      </c>
    </row>
    <row r="190" s="14" customFormat="1">
      <c r="A190" s="14"/>
      <c r="B190" s="264"/>
      <c r="C190" s="265"/>
      <c r="D190" s="254" t="s">
        <v>1361</v>
      </c>
      <c r="E190" s="266" t="s">
        <v>1</v>
      </c>
      <c r="F190" s="267" t="s">
        <v>1363</v>
      </c>
      <c r="G190" s="265"/>
      <c r="H190" s="268">
        <v>1.1699999999999999</v>
      </c>
      <c r="I190" s="269"/>
      <c r="J190" s="265"/>
      <c r="K190" s="265"/>
      <c r="L190" s="270"/>
      <c r="M190" s="271"/>
      <c r="N190" s="272"/>
      <c r="O190" s="272"/>
      <c r="P190" s="272"/>
      <c r="Q190" s="272"/>
      <c r="R190" s="272"/>
      <c r="S190" s="272"/>
      <c r="T190" s="27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4" t="s">
        <v>1361</v>
      </c>
      <c r="AU190" s="274" t="s">
        <v>88</v>
      </c>
      <c r="AV190" s="14" t="s">
        <v>168</v>
      </c>
      <c r="AW190" s="14" t="s">
        <v>34</v>
      </c>
      <c r="AX190" s="14" t="s">
        <v>86</v>
      </c>
      <c r="AY190" s="274" t="s">
        <v>159</v>
      </c>
    </row>
    <row r="191" s="2" customFormat="1" ht="16.5" customHeight="1">
      <c r="A191" s="39"/>
      <c r="B191" s="40"/>
      <c r="C191" s="235" t="s">
        <v>217</v>
      </c>
      <c r="D191" s="235" t="s">
        <v>316</v>
      </c>
      <c r="E191" s="236" t="s">
        <v>1417</v>
      </c>
      <c r="F191" s="237" t="s">
        <v>1418</v>
      </c>
      <c r="G191" s="238" t="s">
        <v>1419</v>
      </c>
      <c r="H191" s="239">
        <v>2.3799999999999999</v>
      </c>
      <c r="I191" s="240"/>
      <c r="J191" s="241">
        <f>ROUND(I191*H191,2)</f>
        <v>0</v>
      </c>
      <c r="K191" s="242"/>
      <c r="L191" s="45"/>
      <c r="M191" s="243" t="s">
        <v>1</v>
      </c>
      <c r="N191" s="244" t="s">
        <v>43</v>
      </c>
      <c r="O191" s="92"/>
      <c r="P191" s="231">
        <f>O191*H191</f>
        <v>0</v>
      </c>
      <c r="Q191" s="231">
        <v>0.00247</v>
      </c>
      <c r="R191" s="231">
        <f>Q191*H191</f>
        <v>0.0058785999999999995</v>
      </c>
      <c r="S191" s="231">
        <v>0</v>
      </c>
      <c r="T191" s="232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3" t="s">
        <v>168</v>
      </c>
      <c r="AT191" s="233" t="s">
        <v>316</v>
      </c>
      <c r="AU191" s="233" t="s">
        <v>88</v>
      </c>
      <c r="AY191" s="18" t="s">
        <v>159</v>
      </c>
      <c r="BE191" s="234">
        <f>IF(N191="základní",J191,0)</f>
        <v>0</v>
      </c>
      <c r="BF191" s="234">
        <f>IF(N191="snížená",J191,0)</f>
        <v>0</v>
      </c>
      <c r="BG191" s="234">
        <f>IF(N191="zákl. přenesená",J191,0)</f>
        <v>0</v>
      </c>
      <c r="BH191" s="234">
        <f>IF(N191="sníž. přenesená",J191,0)</f>
        <v>0</v>
      </c>
      <c r="BI191" s="234">
        <f>IF(N191="nulová",J191,0)</f>
        <v>0</v>
      </c>
      <c r="BJ191" s="18" t="s">
        <v>86</v>
      </c>
      <c r="BK191" s="234">
        <f>ROUND(I191*H191,2)</f>
        <v>0</v>
      </c>
      <c r="BL191" s="18" t="s">
        <v>168</v>
      </c>
      <c r="BM191" s="233" t="s">
        <v>1420</v>
      </c>
    </row>
    <row r="192" s="15" customFormat="1">
      <c r="A192" s="15"/>
      <c r="B192" s="275"/>
      <c r="C192" s="276"/>
      <c r="D192" s="254" t="s">
        <v>1361</v>
      </c>
      <c r="E192" s="277" t="s">
        <v>1</v>
      </c>
      <c r="F192" s="278" t="s">
        <v>1407</v>
      </c>
      <c r="G192" s="276"/>
      <c r="H192" s="277" t="s">
        <v>1</v>
      </c>
      <c r="I192" s="279"/>
      <c r="J192" s="276"/>
      <c r="K192" s="276"/>
      <c r="L192" s="280"/>
      <c r="M192" s="281"/>
      <c r="N192" s="282"/>
      <c r="O192" s="282"/>
      <c r="P192" s="282"/>
      <c r="Q192" s="282"/>
      <c r="R192" s="282"/>
      <c r="S192" s="282"/>
      <c r="T192" s="283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84" t="s">
        <v>1361</v>
      </c>
      <c r="AU192" s="284" t="s">
        <v>88</v>
      </c>
      <c r="AV192" s="15" t="s">
        <v>86</v>
      </c>
      <c r="AW192" s="15" t="s">
        <v>34</v>
      </c>
      <c r="AX192" s="15" t="s">
        <v>78</v>
      </c>
      <c r="AY192" s="284" t="s">
        <v>159</v>
      </c>
    </row>
    <row r="193" s="13" customFormat="1">
      <c r="A193" s="13"/>
      <c r="B193" s="252"/>
      <c r="C193" s="253"/>
      <c r="D193" s="254" t="s">
        <v>1361</v>
      </c>
      <c r="E193" s="255" t="s">
        <v>1</v>
      </c>
      <c r="F193" s="256" t="s">
        <v>1421</v>
      </c>
      <c r="G193" s="253"/>
      <c r="H193" s="257">
        <v>2.3799999999999999</v>
      </c>
      <c r="I193" s="258"/>
      <c r="J193" s="253"/>
      <c r="K193" s="253"/>
      <c r="L193" s="259"/>
      <c r="M193" s="260"/>
      <c r="N193" s="261"/>
      <c r="O193" s="261"/>
      <c r="P193" s="261"/>
      <c r="Q193" s="261"/>
      <c r="R193" s="261"/>
      <c r="S193" s="261"/>
      <c r="T193" s="26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3" t="s">
        <v>1361</v>
      </c>
      <c r="AU193" s="263" t="s">
        <v>88</v>
      </c>
      <c r="AV193" s="13" t="s">
        <v>88</v>
      </c>
      <c r="AW193" s="13" t="s">
        <v>34</v>
      </c>
      <c r="AX193" s="13" t="s">
        <v>78</v>
      </c>
      <c r="AY193" s="263" t="s">
        <v>159</v>
      </c>
    </row>
    <row r="194" s="14" customFormat="1">
      <c r="A194" s="14"/>
      <c r="B194" s="264"/>
      <c r="C194" s="265"/>
      <c r="D194" s="254" t="s">
        <v>1361</v>
      </c>
      <c r="E194" s="266" t="s">
        <v>1</v>
      </c>
      <c r="F194" s="267" t="s">
        <v>1363</v>
      </c>
      <c r="G194" s="265"/>
      <c r="H194" s="268">
        <v>2.3799999999999999</v>
      </c>
      <c r="I194" s="269"/>
      <c r="J194" s="265"/>
      <c r="K194" s="265"/>
      <c r="L194" s="270"/>
      <c r="M194" s="271"/>
      <c r="N194" s="272"/>
      <c r="O194" s="272"/>
      <c r="P194" s="272"/>
      <c r="Q194" s="272"/>
      <c r="R194" s="272"/>
      <c r="S194" s="272"/>
      <c r="T194" s="27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4" t="s">
        <v>1361</v>
      </c>
      <c r="AU194" s="274" t="s">
        <v>88</v>
      </c>
      <c r="AV194" s="14" t="s">
        <v>168</v>
      </c>
      <c r="AW194" s="14" t="s">
        <v>34</v>
      </c>
      <c r="AX194" s="14" t="s">
        <v>86</v>
      </c>
      <c r="AY194" s="274" t="s">
        <v>159</v>
      </c>
    </row>
    <row r="195" s="2" customFormat="1" ht="16.5" customHeight="1">
      <c r="A195" s="39"/>
      <c r="B195" s="40"/>
      <c r="C195" s="235" t="s">
        <v>8</v>
      </c>
      <c r="D195" s="235" t="s">
        <v>316</v>
      </c>
      <c r="E195" s="236" t="s">
        <v>1422</v>
      </c>
      <c r="F195" s="237" t="s">
        <v>1423</v>
      </c>
      <c r="G195" s="238" t="s">
        <v>1419</v>
      </c>
      <c r="H195" s="239">
        <v>2.3799999999999999</v>
      </c>
      <c r="I195" s="240"/>
      <c r="J195" s="241">
        <f>ROUND(I195*H195,2)</f>
        <v>0</v>
      </c>
      <c r="K195" s="242"/>
      <c r="L195" s="45"/>
      <c r="M195" s="243" t="s">
        <v>1</v>
      </c>
      <c r="N195" s="244" t="s">
        <v>43</v>
      </c>
      <c r="O195" s="92"/>
      <c r="P195" s="231">
        <f>O195*H195</f>
        <v>0</v>
      </c>
      <c r="Q195" s="231">
        <v>0</v>
      </c>
      <c r="R195" s="231">
        <f>Q195*H195</f>
        <v>0</v>
      </c>
      <c r="S195" s="231">
        <v>0</v>
      </c>
      <c r="T195" s="232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3" t="s">
        <v>168</v>
      </c>
      <c r="AT195" s="233" t="s">
        <v>316</v>
      </c>
      <c r="AU195" s="233" t="s">
        <v>88</v>
      </c>
      <c r="AY195" s="18" t="s">
        <v>159</v>
      </c>
      <c r="BE195" s="234">
        <f>IF(N195="základní",J195,0)</f>
        <v>0</v>
      </c>
      <c r="BF195" s="234">
        <f>IF(N195="snížená",J195,0)</f>
        <v>0</v>
      </c>
      <c r="BG195" s="234">
        <f>IF(N195="zákl. přenesená",J195,0)</f>
        <v>0</v>
      </c>
      <c r="BH195" s="234">
        <f>IF(N195="sníž. přenesená",J195,0)</f>
        <v>0</v>
      </c>
      <c r="BI195" s="234">
        <f>IF(N195="nulová",J195,0)</f>
        <v>0</v>
      </c>
      <c r="BJ195" s="18" t="s">
        <v>86</v>
      </c>
      <c r="BK195" s="234">
        <f>ROUND(I195*H195,2)</f>
        <v>0</v>
      </c>
      <c r="BL195" s="18" t="s">
        <v>168</v>
      </c>
      <c r="BM195" s="233" t="s">
        <v>1424</v>
      </c>
    </row>
    <row r="196" s="2" customFormat="1" ht="16.5" customHeight="1">
      <c r="A196" s="39"/>
      <c r="B196" s="40"/>
      <c r="C196" s="235" t="s">
        <v>224</v>
      </c>
      <c r="D196" s="235" t="s">
        <v>316</v>
      </c>
      <c r="E196" s="236" t="s">
        <v>1425</v>
      </c>
      <c r="F196" s="237" t="s">
        <v>1426</v>
      </c>
      <c r="G196" s="238" t="s">
        <v>1427</v>
      </c>
      <c r="H196" s="239">
        <v>0.0050000000000000001</v>
      </c>
      <c r="I196" s="240"/>
      <c r="J196" s="241">
        <f>ROUND(I196*H196,2)</f>
        <v>0</v>
      </c>
      <c r="K196" s="242"/>
      <c r="L196" s="45"/>
      <c r="M196" s="243" t="s">
        <v>1</v>
      </c>
      <c r="N196" s="244" t="s">
        <v>43</v>
      </c>
      <c r="O196" s="92"/>
      <c r="P196" s="231">
        <f>O196*H196</f>
        <v>0</v>
      </c>
      <c r="Q196" s="231">
        <v>1.06277</v>
      </c>
      <c r="R196" s="231">
        <f>Q196*H196</f>
        <v>0.0053138500000000002</v>
      </c>
      <c r="S196" s="231">
        <v>0</v>
      </c>
      <c r="T196" s="232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3" t="s">
        <v>168</v>
      </c>
      <c r="AT196" s="233" t="s">
        <v>316</v>
      </c>
      <c r="AU196" s="233" t="s">
        <v>88</v>
      </c>
      <c r="AY196" s="18" t="s">
        <v>159</v>
      </c>
      <c r="BE196" s="234">
        <f>IF(N196="základní",J196,0)</f>
        <v>0</v>
      </c>
      <c r="BF196" s="234">
        <f>IF(N196="snížená",J196,0)</f>
        <v>0</v>
      </c>
      <c r="BG196" s="234">
        <f>IF(N196="zákl. přenesená",J196,0)</f>
        <v>0</v>
      </c>
      <c r="BH196" s="234">
        <f>IF(N196="sníž. přenesená",J196,0)</f>
        <v>0</v>
      </c>
      <c r="BI196" s="234">
        <f>IF(N196="nulová",J196,0)</f>
        <v>0</v>
      </c>
      <c r="BJ196" s="18" t="s">
        <v>86</v>
      </c>
      <c r="BK196" s="234">
        <f>ROUND(I196*H196,2)</f>
        <v>0</v>
      </c>
      <c r="BL196" s="18" t="s">
        <v>168</v>
      </c>
      <c r="BM196" s="233" t="s">
        <v>1428</v>
      </c>
    </row>
    <row r="197" s="15" customFormat="1">
      <c r="A197" s="15"/>
      <c r="B197" s="275"/>
      <c r="C197" s="276"/>
      <c r="D197" s="254" t="s">
        <v>1361</v>
      </c>
      <c r="E197" s="277" t="s">
        <v>1</v>
      </c>
      <c r="F197" s="278" t="s">
        <v>1407</v>
      </c>
      <c r="G197" s="276"/>
      <c r="H197" s="277" t="s">
        <v>1</v>
      </c>
      <c r="I197" s="279"/>
      <c r="J197" s="276"/>
      <c r="K197" s="276"/>
      <c r="L197" s="280"/>
      <c r="M197" s="281"/>
      <c r="N197" s="282"/>
      <c r="O197" s="282"/>
      <c r="P197" s="282"/>
      <c r="Q197" s="282"/>
      <c r="R197" s="282"/>
      <c r="S197" s="282"/>
      <c r="T197" s="283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84" t="s">
        <v>1361</v>
      </c>
      <c r="AU197" s="284" t="s">
        <v>88</v>
      </c>
      <c r="AV197" s="15" t="s">
        <v>86</v>
      </c>
      <c r="AW197" s="15" t="s">
        <v>34</v>
      </c>
      <c r="AX197" s="15" t="s">
        <v>78</v>
      </c>
      <c r="AY197" s="284" t="s">
        <v>159</v>
      </c>
    </row>
    <row r="198" s="15" customFormat="1">
      <c r="A198" s="15"/>
      <c r="B198" s="275"/>
      <c r="C198" s="276"/>
      <c r="D198" s="254" t="s">
        <v>1361</v>
      </c>
      <c r="E198" s="277" t="s">
        <v>1</v>
      </c>
      <c r="F198" s="278" t="s">
        <v>1429</v>
      </c>
      <c r="G198" s="276"/>
      <c r="H198" s="277" t="s">
        <v>1</v>
      </c>
      <c r="I198" s="279"/>
      <c r="J198" s="276"/>
      <c r="K198" s="276"/>
      <c r="L198" s="280"/>
      <c r="M198" s="281"/>
      <c r="N198" s="282"/>
      <c r="O198" s="282"/>
      <c r="P198" s="282"/>
      <c r="Q198" s="282"/>
      <c r="R198" s="282"/>
      <c r="S198" s="282"/>
      <c r="T198" s="283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84" t="s">
        <v>1361</v>
      </c>
      <c r="AU198" s="284" t="s">
        <v>88</v>
      </c>
      <c r="AV198" s="15" t="s">
        <v>86</v>
      </c>
      <c r="AW198" s="15" t="s">
        <v>34</v>
      </c>
      <c r="AX198" s="15" t="s">
        <v>78</v>
      </c>
      <c r="AY198" s="284" t="s">
        <v>159</v>
      </c>
    </row>
    <row r="199" s="15" customFormat="1">
      <c r="A199" s="15"/>
      <c r="B199" s="275"/>
      <c r="C199" s="276"/>
      <c r="D199" s="254" t="s">
        <v>1361</v>
      </c>
      <c r="E199" s="277" t="s">
        <v>1</v>
      </c>
      <c r="F199" s="278" t="s">
        <v>1430</v>
      </c>
      <c r="G199" s="276"/>
      <c r="H199" s="277" t="s">
        <v>1</v>
      </c>
      <c r="I199" s="279"/>
      <c r="J199" s="276"/>
      <c r="K199" s="276"/>
      <c r="L199" s="280"/>
      <c r="M199" s="281"/>
      <c r="N199" s="282"/>
      <c r="O199" s="282"/>
      <c r="P199" s="282"/>
      <c r="Q199" s="282"/>
      <c r="R199" s="282"/>
      <c r="S199" s="282"/>
      <c r="T199" s="283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84" t="s">
        <v>1361</v>
      </c>
      <c r="AU199" s="284" t="s">
        <v>88</v>
      </c>
      <c r="AV199" s="15" t="s">
        <v>86</v>
      </c>
      <c r="AW199" s="15" t="s">
        <v>34</v>
      </c>
      <c r="AX199" s="15" t="s">
        <v>78</v>
      </c>
      <c r="AY199" s="284" t="s">
        <v>159</v>
      </c>
    </row>
    <row r="200" s="13" customFormat="1">
      <c r="A200" s="13"/>
      <c r="B200" s="252"/>
      <c r="C200" s="253"/>
      <c r="D200" s="254" t="s">
        <v>1361</v>
      </c>
      <c r="E200" s="255" t="s">
        <v>1</v>
      </c>
      <c r="F200" s="256" t="s">
        <v>1431</v>
      </c>
      <c r="G200" s="253"/>
      <c r="H200" s="257">
        <v>0.0050000000000000001</v>
      </c>
      <c r="I200" s="258"/>
      <c r="J200" s="253"/>
      <c r="K200" s="253"/>
      <c r="L200" s="259"/>
      <c r="M200" s="260"/>
      <c r="N200" s="261"/>
      <c r="O200" s="261"/>
      <c r="P200" s="261"/>
      <c r="Q200" s="261"/>
      <c r="R200" s="261"/>
      <c r="S200" s="261"/>
      <c r="T200" s="26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3" t="s">
        <v>1361</v>
      </c>
      <c r="AU200" s="263" t="s">
        <v>88</v>
      </c>
      <c r="AV200" s="13" t="s">
        <v>88</v>
      </c>
      <c r="AW200" s="13" t="s">
        <v>34</v>
      </c>
      <c r="AX200" s="13" t="s">
        <v>78</v>
      </c>
      <c r="AY200" s="263" t="s">
        <v>159</v>
      </c>
    </row>
    <row r="201" s="14" customFormat="1">
      <c r="A201" s="14"/>
      <c r="B201" s="264"/>
      <c r="C201" s="265"/>
      <c r="D201" s="254" t="s">
        <v>1361</v>
      </c>
      <c r="E201" s="266" t="s">
        <v>1</v>
      </c>
      <c r="F201" s="267" t="s">
        <v>1363</v>
      </c>
      <c r="G201" s="265"/>
      <c r="H201" s="268">
        <v>0.0050000000000000001</v>
      </c>
      <c r="I201" s="269"/>
      <c r="J201" s="265"/>
      <c r="K201" s="265"/>
      <c r="L201" s="270"/>
      <c r="M201" s="271"/>
      <c r="N201" s="272"/>
      <c r="O201" s="272"/>
      <c r="P201" s="272"/>
      <c r="Q201" s="272"/>
      <c r="R201" s="272"/>
      <c r="S201" s="272"/>
      <c r="T201" s="27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4" t="s">
        <v>1361</v>
      </c>
      <c r="AU201" s="274" t="s">
        <v>88</v>
      </c>
      <c r="AV201" s="14" t="s">
        <v>168</v>
      </c>
      <c r="AW201" s="14" t="s">
        <v>34</v>
      </c>
      <c r="AX201" s="14" t="s">
        <v>86</v>
      </c>
      <c r="AY201" s="274" t="s">
        <v>159</v>
      </c>
    </row>
    <row r="202" s="12" customFormat="1" ht="22.8" customHeight="1">
      <c r="A202" s="12"/>
      <c r="B202" s="204"/>
      <c r="C202" s="205"/>
      <c r="D202" s="206" t="s">
        <v>77</v>
      </c>
      <c r="E202" s="218" t="s">
        <v>173</v>
      </c>
      <c r="F202" s="218" t="s">
        <v>1432</v>
      </c>
      <c r="G202" s="205"/>
      <c r="H202" s="205"/>
      <c r="I202" s="208"/>
      <c r="J202" s="219">
        <f>BK202</f>
        <v>0</v>
      </c>
      <c r="K202" s="205"/>
      <c r="L202" s="210"/>
      <c r="M202" s="211"/>
      <c r="N202" s="212"/>
      <c r="O202" s="212"/>
      <c r="P202" s="213">
        <f>SUM(P203:P248)</f>
        <v>0</v>
      </c>
      <c r="Q202" s="212"/>
      <c r="R202" s="213">
        <f>SUM(R203:R248)</f>
        <v>421.55333113</v>
      </c>
      <c r="S202" s="212"/>
      <c r="T202" s="214">
        <f>SUM(T203:T248)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5" t="s">
        <v>162</v>
      </c>
      <c r="AT202" s="216" t="s">
        <v>77</v>
      </c>
      <c r="AU202" s="216" t="s">
        <v>86</v>
      </c>
      <c r="AY202" s="215" t="s">
        <v>159</v>
      </c>
      <c r="BK202" s="217">
        <f>SUM(BK203:BK248)</f>
        <v>0</v>
      </c>
    </row>
    <row r="203" s="2" customFormat="1" ht="16.5" customHeight="1">
      <c r="A203" s="39"/>
      <c r="B203" s="40"/>
      <c r="C203" s="235" t="s">
        <v>228</v>
      </c>
      <c r="D203" s="235" t="s">
        <v>316</v>
      </c>
      <c r="E203" s="236" t="s">
        <v>1433</v>
      </c>
      <c r="F203" s="237" t="s">
        <v>1434</v>
      </c>
      <c r="G203" s="238" t="s">
        <v>1419</v>
      </c>
      <c r="H203" s="239">
        <v>118.2</v>
      </c>
      <c r="I203" s="240"/>
      <c r="J203" s="241">
        <f>ROUND(I203*H203,2)</f>
        <v>0</v>
      </c>
      <c r="K203" s="242"/>
      <c r="L203" s="45"/>
      <c r="M203" s="243" t="s">
        <v>1</v>
      </c>
      <c r="N203" s="244" t="s">
        <v>43</v>
      </c>
      <c r="O203" s="92"/>
      <c r="P203" s="231">
        <f>O203*H203</f>
        <v>0</v>
      </c>
      <c r="Q203" s="231">
        <v>0.26878000000000002</v>
      </c>
      <c r="R203" s="231">
        <f>Q203*H203</f>
        <v>31.769796000000003</v>
      </c>
      <c r="S203" s="231">
        <v>0</v>
      </c>
      <c r="T203" s="232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3" t="s">
        <v>168</v>
      </c>
      <c r="AT203" s="233" t="s">
        <v>316</v>
      </c>
      <c r="AU203" s="233" t="s">
        <v>88</v>
      </c>
      <c r="AY203" s="18" t="s">
        <v>159</v>
      </c>
      <c r="BE203" s="234">
        <f>IF(N203="základní",J203,0)</f>
        <v>0</v>
      </c>
      <c r="BF203" s="234">
        <f>IF(N203="snížená",J203,0)</f>
        <v>0</v>
      </c>
      <c r="BG203" s="234">
        <f>IF(N203="zákl. přenesená",J203,0)</f>
        <v>0</v>
      </c>
      <c r="BH203" s="234">
        <f>IF(N203="sníž. přenesená",J203,0)</f>
        <v>0</v>
      </c>
      <c r="BI203" s="234">
        <f>IF(N203="nulová",J203,0)</f>
        <v>0</v>
      </c>
      <c r="BJ203" s="18" t="s">
        <v>86</v>
      </c>
      <c r="BK203" s="234">
        <f>ROUND(I203*H203,2)</f>
        <v>0</v>
      </c>
      <c r="BL203" s="18" t="s">
        <v>168</v>
      </c>
      <c r="BM203" s="233" t="s">
        <v>1435</v>
      </c>
    </row>
    <row r="204" s="15" customFormat="1">
      <c r="A204" s="15"/>
      <c r="B204" s="275"/>
      <c r="C204" s="276"/>
      <c r="D204" s="254" t="s">
        <v>1361</v>
      </c>
      <c r="E204" s="277" t="s">
        <v>1</v>
      </c>
      <c r="F204" s="278" t="s">
        <v>1436</v>
      </c>
      <c r="G204" s="276"/>
      <c r="H204" s="277" t="s">
        <v>1</v>
      </c>
      <c r="I204" s="279"/>
      <c r="J204" s="276"/>
      <c r="K204" s="276"/>
      <c r="L204" s="280"/>
      <c r="M204" s="281"/>
      <c r="N204" s="282"/>
      <c r="O204" s="282"/>
      <c r="P204" s="282"/>
      <c r="Q204" s="282"/>
      <c r="R204" s="282"/>
      <c r="S204" s="282"/>
      <c r="T204" s="283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84" t="s">
        <v>1361</v>
      </c>
      <c r="AU204" s="284" t="s">
        <v>88</v>
      </c>
      <c r="AV204" s="15" t="s">
        <v>86</v>
      </c>
      <c r="AW204" s="15" t="s">
        <v>34</v>
      </c>
      <c r="AX204" s="15" t="s">
        <v>78</v>
      </c>
      <c r="AY204" s="284" t="s">
        <v>159</v>
      </c>
    </row>
    <row r="205" s="13" customFormat="1">
      <c r="A205" s="13"/>
      <c r="B205" s="252"/>
      <c r="C205" s="253"/>
      <c r="D205" s="254" t="s">
        <v>1361</v>
      </c>
      <c r="E205" s="255" t="s">
        <v>1</v>
      </c>
      <c r="F205" s="256" t="s">
        <v>1437</v>
      </c>
      <c r="G205" s="253"/>
      <c r="H205" s="257">
        <v>118.2</v>
      </c>
      <c r="I205" s="258"/>
      <c r="J205" s="253"/>
      <c r="K205" s="253"/>
      <c r="L205" s="259"/>
      <c r="M205" s="260"/>
      <c r="N205" s="261"/>
      <c r="O205" s="261"/>
      <c r="P205" s="261"/>
      <c r="Q205" s="261"/>
      <c r="R205" s="261"/>
      <c r="S205" s="261"/>
      <c r="T205" s="26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3" t="s">
        <v>1361</v>
      </c>
      <c r="AU205" s="263" t="s">
        <v>88</v>
      </c>
      <c r="AV205" s="13" t="s">
        <v>88</v>
      </c>
      <c r="AW205" s="13" t="s">
        <v>34</v>
      </c>
      <c r="AX205" s="13" t="s">
        <v>78</v>
      </c>
      <c r="AY205" s="263" t="s">
        <v>159</v>
      </c>
    </row>
    <row r="206" s="14" customFormat="1">
      <c r="A206" s="14"/>
      <c r="B206" s="264"/>
      <c r="C206" s="265"/>
      <c r="D206" s="254" t="s">
        <v>1361</v>
      </c>
      <c r="E206" s="266" t="s">
        <v>1</v>
      </c>
      <c r="F206" s="267" t="s">
        <v>1363</v>
      </c>
      <c r="G206" s="265"/>
      <c r="H206" s="268">
        <v>118.2</v>
      </c>
      <c r="I206" s="269"/>
      <c r="J206" s="265"/>
      <c r="K206" s="265"/>
      <c r="L206" s="270"/>
      <c r="M206" s="271"/>
      <c r="N206" s="272"/>
      <c r="O206" s="272"/>
      <c r="P206" s="272"/>
      <c r="Q206" s="272"/>
      <c r="R206" s="272"/>
      <c r="S206" s="272"/>
      <c r="T206" s="27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4" t="s">
        <v>1361</v>
      </c>
      <c r="AU206" s="274" t="s">
        <v>88</v>
      </c>
      <c r="AV206" s="14" t="s">
        <v>168</v>
      </c>
      <c r="AW206" s="14" t="s">
        <v>34</v>
      </c>
      <c r="AX206" s="14" t="s">
        <v>86</v>
      </c>
      <c r="AY206" s="274" t="s">
        <v>159</v>
      </c>
    </row>
    <row r="207" s="2" customFormat="1" ht="21.75" customHeight="1">
      <c r="A207" s="39"/>
      <c r="B207" s="40"/>
      <c r="C207" s="235" t="s">
        <v>234</v>
      </c>
      <c r="D207" s="235" t="s">
        <v>316</v>
      </c>
      <c r="E207" s="236" t="s">
        <v>1438</v>
      </c>
      <c r="F207" s="237" t="s">
        <v>1439</v>
      </c>
      <c r="G207" s="238" t="s">
        <v>166</v>
      </c>
      <c r="H207" s="239">
        <v>4</v>
      </c>
      <c r="I207" s="240"/>
      <c r="J207" s="241">
        <f>ROUND(I207*H207,2)</f>
        <v>0</v>
      </c>
      <c r="K207" s="242"/>
      <c r="L207" s="45"/>
      <c r="M207" s="243" t="s">
        <v>1</v>
      </c>
      <c r="N207" s="244" t="s">
        <v>43</v>
      </c>
      <c r="O207" s="92"/>
      <c r="P207" s="231">
        <f>O207*H207</f>
        <v>0</v>
      </c>
      <c r="Q207" s="231">
        <v>0.036549999999999999</v>
      </c>
      <c r="R207" s="231">
        <f>Q207*H207</f>
        <v>0.1462</v>
      </c>
      <c r="S207" s="231">
        <v>0</v>
      </c>
      <c r="T207" s="232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3" t="s">
        <v>168</v>
      </c>
      <c r="AT207" s="233" t="s">
        <v>316</v>
      </c>
      <c r="AU207" s="233" t="s">
        <v>88</v>
      </c>
      <c r="AY207" s="18" t="s">
        <v>159</v>
      </c>
      <c r="BE207" s="234">
        <f>IF(N207="základní",J207,0)</f>
        <v>0</v>
      </c>
      <c r="BF207" s="234">
        <f>IF(N207="snížená",J207,0)</f>
        <v>0</v>
      </c>
      <c r="BG207" s="234">
        <f>IF(N207="zákl. přenesená",J207,0)</f>
        <v>0</v>
      </c>
      <c r="BH207" s="234">
        <f>IF(N207="sníž. přenesená",J207,0)</f>
        <v>0</v>
      </c>
      <c r="BI207" s="234">
        <f>IF(N207="nulová",J207,0)</f>
        <v>0</v>
      </c>
      <c r="BJ207" s="18" t="s">
        <v>86</v>
      </c>
      <c r="BK207" s="234">
        <f>ROUND(I207*H207,2)</f>
        <v>0</v>
      </c>
      <c r="BL207" s="18" t="s">
        <v>168</v>
      </c>
      <c r="BM207" s="233" t="s">
        <v>1440</v>
      </c>
    </row>
    <row r="208" s="2" customFormat="1" ht="21.75" customHeight="1">
      <c r="A208" s="39"/>
      <c r="B208" s="40"/>
      <c r="C208" s="235" t="s">
        <v>238</v>
      </c>
      <c r="D208" s="235" t="s">
        <v>316</v>
      </c>
      <c r="E208" s="236" t="s">
        <v>1441</v>
      </c>
      <c r="F208" s="237" t="s">
        <v>1442</v>
      </c>
      <c r="G208" s="238" t="s">
        <v>166</v>
      </c>
      <c r="H208" s="239">
        <v>2</v>
      </c>
      <c r="I208" s="240"/>
      <c r="J208" s="241">
        <f>ROUND(I208*H208,2)</f>
        <v>0</v>
      </c>
      <c r="K208" s="242"/>
      <c r="L208" s="45"/>
      <c r="M208" s="243" t="s">
        <v>1</v>
      </c>
      <c r="N208" s="244" t="s">
        <v>43</v>
      </c>
      <c r="O208" s="92"/>
      <c r="P208" s="231">
        <f>O208*H208</f>
        <v>0</v>
      </c>
      <c r="Q208" s="231">
        <v>0.04555</v>
      </c>
      <c r="R208" s="231">
        <f>Q208*H208</f>
        <v>0.0911</v>
      </c>
      <c r="S208" s="231">
        <v>0</v>
      </c>
      <c r="T208" s="232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3" t="s">
        <v>168</v>
      </c>
      <c r="AT208" s="233" t="s">
        <v>316</v>
      </c>
      <c r="AU208" s="233" t="s">
        <v>88</v>
      </c>
      <c r="AY208" s="18" t="s">
        <v>159</v>
      </c>
      <c r="BE208" s="234">
        <f>IF(N208="základní",J208,0)</f>
        <v>0</v>
      </c>
      <c r="BF208" s="234">
        <f>IF(N208="snížená",J208,0)</f>
        <v>0</v>
      </c>
      <c r="BG208" s="234">
        <f>IF(N208="zákl. přenesená",J208,0)</f>
        <v>0</v>
      </c>
      <c r="BH208" s="234">
        <f>IF(N208="sníž. přenesená",J208,0)</f>
        <v>0</v>
      </c>
      <c r="BI208" s="234">
        <f>IF(N208="nulová",J208,0)</f>
        <v>0</v>
      </c>
      <c r="BJ208" s="18" t="s">
        <v>86</v>
      </c>
      <c r="BK208" s="234">
        <f>ROUND(I208*H208,2)</f>
        <v>0</v>
      </c>
      <c r="BL208" s="18" t="s">
        <v>168</v>
      </c>
      <c r="BM208" s="233" t="s">
        <v>1443</v>
      </c>
    </row>
    <row r="209" s="2" customFormat="1" ht="21.75" customHeight="1">
      <c r="A209" s="39"/>
      <c r="B209" s="40"/>
      <c r="C209" s="235" t="s">
        <v>242</v>
      </c>
      <c r="D209" s="235" t="s">
        <v>316</v>
      </c>
      <c r="E209" s="236" t="s">
        <v>1444</v>
      </c>
      <c r="F209" s="237" t="s">
        <v>1445</v>
      </c>
      <c r="G209" s="238" t="s">
        <v>166</v>
      </c>
      <c r="H209" s="239">
        <v>14</v>
      </c>
      <c r="I209" s="240"/>
      <c r="J209" s="241">
        <f>ROUND(I209*H209,2)</f>
        <v>0</v>
      </c>
      <c r="K209" s="242"/>
      <c r="L209" s="45"/>
      <c r="M209" s="243" t="s">
        <v>1</v>
      </c>
      <c r="N209" s="244" t="s">
        <v>43</v>
      </c>
      <c r="O209" s="92"/>
      <c r="P209" s="231">
        <f>O209*H209</f>
        <v>0</v>
      </c>
      <c r="Q209" s="231">
        <v>0.054550000000000001</v>
      </c>
      <c r="R209" s="231">
        <f>Q209*H209</f>
        <v>0.76370000000000005</v>
      </c>
      <c r="S209" s="231">
        <v>0</v>
      </c>
      <c r="T209" s="232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3" t="s">
        <v>168</v>
      </c>
      <c r="AT209" s="233" t="s">
        <v>316</v>
      </c>
      <c r="AU209" s="233" t="s">
        <v>88</v>
      </c>
      <c r="AY209" s="18" t="s">
        <v>159</v>
      </c>
      <c r="BE209" s="234">
        <f>IF(N209="základní",J209,0)</f>
        <v>0</v>
      </c>
      <c r="BF209" s="234">
        <f>IF(N209="snížená",J209,0)</f>
        <v>0</v>
      </c>
      <c r="BG209" s="234">
        <f>IF(N209="zákl. přenesená",J209,0)</f>
        <v>0</v>
      </c>
      <c r="BH209" s="234">
        <f>IF(N209="sníž. přenesená",J209,0)</f>
        <v>0</v>
      </c>
      <c r="BI209" s="234">
        <f>IF(N209="nulová",J209,0)</f>
        <v>0</v>
      </c>
      <c r="BJ209" s="18" t="s">
        <v>86</v>
      </c>
      <c r="BK209" s="234">
        <f>ROUND(I209*H209,2)</f>
        <v>0</v>
      </c>
      <c r="BL209" s="18" t="s">
        <v>168</v>
      </c>
      <c r="BM209" s="233" t="s">
        <v>1446</v>
      </c>
    </row>
    <row r="210" s="2" customFormat="1" ht="21.75" customHeight="1">
      <c r="A210" s="39"/>
      <c r="B210" s="40"/>
      <c r="C210" s="235" t="s">
        <v>7</v>
      </c>
      <c r="D210" s="235" t="s">
        <v>316</v>
      </c>
      <c r="E210" s="236" t="s">
        <v>1447</v>
      </c>
      <c r="F210" s="237" t="s">
        <v>1448</v>
      </c>
      <c r="G210" s="238" t="s">
        <v>166</v>
      </c>
      <c r="H210" s="239">
        <v>3</v>
      </c>
      <c r="I210" s="240"/>
      <c r="J210" s="241">
        <f>ROUND(I210*H210,2)</f>
        <v>0</v>
      </c>
      <c r="K210" s="242"/>
      <c r="L210" s="45"/>
      <c r="M210" s="243" t="s">
        <v>1</v>
      </c>
      <c r="N210" s="244" t="s">
        <v>43</v>
      </c>
      <c r="O210" s="92"/>
      <c r="P210" s="231">
        <f>O210*H210</f>
        <v>0</v>
      </c>
      <c r="Q210" s="231">
        <v>0.063549999999999995</v>
      </c>
      <c r="R210" s="231">
        <f>Q210*H210</f>
        <v>0.19064999999999999</v>
      </c>
      <c r="S210" s="231">
        <v>0</v>
      </c>
      <c r="T210" s="232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3" t="s">
        <v>168</v>
      </c>
      <c r="AT210" s="233" t="s">
        <v>316</v>
      </c>
      <c r="AU210" s="233" t="s">
        <v>88</v>
      </c>
      <c r="AY210" s="18" t="s">
        <v>159</v>
      </c>
      <c r="BE210" s="234">
        <f>IF(N210="základní",J210,0)</f>
        <v>0</v>
      </c>
      <c r="BF210" s="234">
        <f>IF(N210="snížená",J210,0)</f>
        <v>0</v>
      </c>
      <c r="BG210" s="234">
        <f>IF(N210="zákl. přenesená",J210,0)</f>
        <v>0</v>
      </c>
      <c r="BH210" s="234">
        <f>IF(N210="sníž. přenesená",J210,0)</f>
        <v>0</v>
      </c>
      <c r="BI210" s="234">
        <f>IF(N210="nulová",J210,0)</f>
        <v>0</v>
      </c>
      <c r="BJ210" s="18" t="s">
        <v>86</v>
      </c>
      <c r="BK210" s="234">
        <f>ROUND(I210*H210,2)</f>
        <v>0</v>
      </c>
      <c r="BL210" s="18" t="s">
        <v>168</v>
      </c>
      <c r="BM210" s="233" t="s">
        <v>1449</v>
      </c>
    </row>
    <row r="211" s="2" customFormat="1" ht="24.15" customHeight="1">
      <c r="A211" s="39"/>
      <c r="B211" s="40"/>
      <c r="C211" s="235" t="s">
        <v>251</v>
      </c>
      <c r="D211" s="235" t="s">
        <v>316</v>
      </c>
      <c r="E211" s="236" t="s">
        <v>1450</v>
      </c>
      <c r="F211" s="237" t="s">
        <v>1451</v>
      </c>
      <c r="G211" s="238" t="s">
        <v>1419</v>
      </c>
      <c r="H211" s="239">
        <v>11.82</v>
      </c>
      <c r="I211" s="240"/>
      <c r="J211" s="241">
        <f>ROUND(I211*H211,2)</f>
        <v>0</v>
      </c>
      <c r="K211" s="242"/>
      <c r="L211" s="45"/>
      <c r="M211" s="243" t="s">
        <v>1</v>
      </c>
      <c r="N211" s="244" t="s">
        <v>43</v>
      </c>
      <c r="O211" s="92"/>
      <c r="P211" s="231">
        <f>O211*H211</f>
        <v>0</v>
      </c>
      <c r="Q211" s="231">
        <v>0.0025200000000000001</v>
      </c>
      <c r="R211" s="231">
        <f>Q211*H211</f>
        <v>0.029786400000000001</v>
      </c>
      <c r="S211" s="231">
        <v>0</v>
      </c>
      <c r="T211" s="232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3" t="s">
        <v>168</v>
      </c>
      <c r="AT211" s="233" t="s">
        <v>316</v>
      </c>
      <c r="AU211" s="233" t="s">
        <v>88</v>
      </c>
      <c r="AY211" s="18" t="s">
        <v>159</v>
      </c>
      <c r="BE211" s="234">
        <f>IF(N211="základní",J211,0)</f>
        <v>0</v>
      </c>
      <c r="BF211" s="234">
        <f>IF(N211="snížená",J211,0)</f>
        <v>0</v>
      </c>
      <c r="BG211" s="234">
        <f>IF(N211="zákl. přenesená",J211,0)</f>
        <v>0</v>
      </c>
      <c r="BH211" s="234">
        <f>IF(N211="sníž. přenesená",J211,0)</f>
        <v>0</v>
      </c>
      <c r="BI211" s="234">
        <f>IF(N211="nulová",J211,0)</f>
        <v>0</v>
      </c>
      <c r="BJ211" s="18" t="s">
        <v>86</v>
      </c>
      <c r="BK211" s="234">
        <f>ROUND(I211*H211,2)</f>
        <v>0</v>
      </c>
      <c r="BL211" s="18" t="s">
        <v>168</v>
      </c>
      <c r="BM211" s="233" t="s">
        <v>1452</v>
      </c>
    </row>
    <row r="212" s="15" customFormat="1">
      <c r="A212" s="15"/>
      <c r="B212" s="275"/>
      <c r="C212" s="276"/>
      <c r="D212" s="254" t="s">
        <v>1361</v>
      </c>
      <c r="E212" s="277" t="s">
        <v>1</v>
      </c>
      <c r="F212" s="278" t="s">
        <v>1453</v>
      </c>
      <c r="G212" s="276"/>
      <c r="H212" s="277" t="s">
        <v>1</v>
      </c>
      <c r="I212" s="279"/>
      <c r="J212" s="276"/>
      <c r="K212" s="276"/>
      <c r="L212" s="280"/>
      <c r="M212" s="281"/>
      <c r="N212" s="282"/>
      <c r="O212" s="282"/>
      <c r="P212" s="282"/>
      <c r="Q212" s="282"/>
      <c r="R212" s="282"/>
      <c r="S212" s="282"/>
      <c r="T212" s="283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84" t="s">
        <v>1361</v>
      </c>
      <c r="AU212" s="284" t="s">
        <v>88</v>
      </c>
      <c r="AV212" s="15" t="s">
        <v>86</v>
      </c>
      <c r="AW212" s="15" t="s">
        <v>34</v>
      </c>
      <c r="AX212" s="15" t="s">
        <v>78</v>
      </c>
      <c r="AY212" s="284" t="s">
        <v>159</v>
      </c>
    </row>
    <row r="213" s="13" customFormat="1">
      <c r="A213" s="13"/>
      <c r="B213" s="252"/>
      <c r="C213" s="253"/>
      <c r="D213" s="254" t="s">
        <v>1361</v>
      </c>
      <c r="E213" s="255" t="s">
        <v>1</v>
      </c>
      <c r="F213" s="256" t="s">
        <v>1454</v>
      </c>
      <c r="G213" s="253"/>
      <c r="H213" s="257">
        <v>11.82</v>
      </c>
      <c r="I213" s="258"/>
      <c r="J213" s="253"/>
      <c r="K213" s="253"/>
      <c r="L213" s="259"/>
      <c r="M213" s="260"/>
      <c r="N213" s="261"/>
      <c r="O213" s="261"/>
      <c r="P213" s="261"/>
      <c r="Q213" s="261"/>
      <c r="R213" s="261"/>
      <c r="S213" s="261"/>
      <c r="T213" s="26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3" t="s">
        <v>1361</v>
      </c>
      <c r="AU213" s="263" t="s">
        <v>88</v>
      </c>
      <c r="AV213" s="13" t="s">
        <v>88</v>
      </c>
      <c r="AW213" s="13" t="s">
        <v>34</v>
      </c>
      <c r="AX213" s="13" t="s">
        <v>78</v>
      </c>
      <c r="AY213" s="263" t="s">
        <v>159</v>
      </c>
    </row>
    <row r="214" s="14" customFormat="1">
      <c r="A214" s="14"/>
      <c r="B214" s="264"/>
      <c r="C214" s="265"/>
      <c r="D214" s="254" t="s">
        <v>1361</v>
      </c>
      <c r="E214" s="266" t="s">
        <v>1</v>
      </c>
      <c r="F214" s="267" t="s">
        <v>1363</v>
      </c>
      <c r="G214" s="265"/>
      <c r="H214" s="268">
        <v>11.82</v>
      </c>
      <c r="I214" s="269"/>
      <c r="J214" s="265"/>
      <c r="K214" s="265"/>
      <c r="L214" s="270"/>
      <c r="M214" s="271"/>
      <c r="N214" s="272"/>
      <c r="O214" s="272"/>
      <c r="P214" s="272"/>
      <c r="Q214" s="272"/>
      <c r="R214" s="272"/>
      <c r="S214" s="272"/>
      <c r="T214" s="27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4" t="s">
        <v>1361</v>
      </c>
      <c r="AU214" s="274" t="s">
        <v>88</v>
      </c>
      <c r="AV214" s="14" t="s">
        <v>168</v>
      </c>
      <c r="AW214" s="14" t="s">
        <v>34</v>
      </c>
      <c r="AX214" s="14" t="s">
        <v>86</v>
      </c>
      <c r="AY214" s="274" t="s">
        <v>159</v>
      </c>
    </row>
    <row r="215" s="2" customFormat="1" ht="21.75" customHeight="1">
      <c r="A215" s="39"/>
      <c r="B215" s="40"/>
      <c r="C215" s="235" t="s">
        <v>255</v>
      </c>
      <c r="D215" s="235" t="s">
        <v>316</v>
      </c>
      <c r="E215" s="236" t="s">
        <v>1455</v>
      </c>
      <c r="F215" s="237" t="s">
        <v>1456</v>
      </c>
      <c r="G215" s="238" t="s">
        <v>1419</v>
      </c>
      <c r="H215" s="239">
        <v>43.43</v>
      </c>
      <c r="I215" s="240"/>
      <c r="J215" s="241">
        <f>ROUND(I215*H215,2)</f>
        <v>0</v>
      </c>
      <c r="K215" s="242"/>
      <c r="L215" s="45"/>
      <c r="M215" s="243" t="s">
        <v>1</v>
      </c>
      <c r="N215" s="244" t="s">
        <v>43</v>
      </c>
      <c r="O215" s="92"/>
      <c r="P215" s="231">
        <f>O215*H215</f>
        <v>0</v>
      </c>
      <c r="Q215" s="231">
        <v>0.12021</v>
      </c>
      <c r="R215" s="231">
        <f>Q215*H215</f>
        <v>5.2207203</v>
      </c>
      <c r="S215" s="231">
        <v>0</v>
      </c>
      <c r="T215" s="232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3" t="s">
        <v>168</v>
      </c>
      <c r="AT215" s="233" t="s">
        <v>316</v>
      </c>
      <c r="AU215" s="233" t="s">
        <v>88</v>
      </c>
      <c r="AY215" s="18" t="s">
        <v>159</v>
      </c>
      <c r="BE215" s="234">
        <f>IF(N215="základní",J215,0)</f>
        <v>0</v>
      </c>
      <c r="BF215" s="234">
        <f>IF(N215="snížená",J215,0)</f>
        <v>0</v>
      </c>
      <c r="BG215" s="234">
        <f>IF(N215="zákl. přenesená",J215,0)</f>
        <v>0</v>
      </c>
      <c r="BH215" s="234">
        <f>IF(N215="sníž. přenesená",J215,0)</f>
        <v>0</v>
      </c>
      <c r="BI215" s="234">
        <f>IF(N215="nulová",J215,0)</f>
        <v>0</v>
      </c>
      <c r="BJ215" s="18" t="s">
        <v>86</v>
      </c>
      <c r="BK215" s="234">
        <f>ROUND(I215*H215,2)</f>
        <v>0</v>
      </c>
      <c r="BL215" s="18" t="s">
        <v>168</v>
      </c>
      <c r="BM215" s="233" t="s">
        <v>1457</v>
      </c>
    </row>
    <row r="216" s="13" customFormat="1">
      <c r="A216" s="13"/>
      <c r="B216" s="252"/>
      <c r="C216" s="253"/>
      <c r="D216" s="254" t="s">
        <v>1361</v>
      </c>
      <c r="E216" s="255" t="s">
        <v>1</v>
      </c>
      <c r="F216" s="256" t="s">
        <v>1458</v>
      </c>
      <c r="G216" s="253"/>
      <c r="H216" s="257">
        <v>43.43</v>
      </c>
      <c r="I216" s="258"/>
      <c r="J216" s="253"/>
      <c r="K216" s="253"/>
      <c r="L216" s="259"/>
      <c r="M216" s="260"/>
      <c r="N216" s="261"/>
      <c r="O216" s="261"/>
      <c r="P216" s="261"/>
      <c r="Q216" s="261"/>
      <c r="R216" s="261"/>
      <c r="S216" s="261"/>
      <c r="T216" s="26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3" t="s">
        <v>1361</v>
      </c>
      <c r="AU216" s="263" t="s">
        <v>88</v>
      </c>
      <c r="AV216" s="13" t="s">
        <v>88</v>
      </c>
      <c r="AW216" s="13" t="s">
        <v>34</v>
      </c>
      <c r="AX216" s="13" t="s">
        <v>78</v>
      </c>
      <c r="AY216" s="263" t="s">
        <v>159</v>
      </c>
    </row>
    <row r="217" s="14" customFormat="1">
      <c r="A217" s="14"/>
      <c r="B217" s="264"/>
      <c r="C217" s="265"/>
      <c r="D217" s="254" t="s">
        <v>1361</v>
      </c>
      <c r="E217" s="266" t="s">
        <v>1</v>
      </c>
      <c r="F217" s="267" t="s">
        <v>1363</v>
      </c>
      <c r="G217" s="265"/>
      <c r="H217" s="268">
        <v>43.43</v>
      </c>
      <c r="I217" s="269"/>
      <c r="J217" s="265"/>
      <c r="K217" s="265"/>
      <c r="L217" s="270"/>
      <c r="M217" s="271"/>
      <c r="N217" s="272"/>
      <c r="O217" s="272"/>
      <c r="P217" s="272"/>
      <c r="Q217" s="272"/>
      <c r="R217" s="272"/>
      <c r="S217" s="272"/>
      <c r="T217" s="27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4" t="s">
        <v>1361</v>
      </c>
      <c r="AU217" s="274" t="s">
        <v>88</v>
      </c>
      <c r="AV217" s="14" t="s">
        <v>168</v>
      </c>
      <c r="AW217" s="14" t="s">
        <v>34</v>
      </c>
      <c r="AX217" s="14" t="s">
        <v>86</v>
      </c>
      <c r="AY217" s="274" t="s">
        <v>159</v>
      </c>
    </row>
    <row r="218" s="2" customFormat="1" ht="37.8" customHeight="1">
      <c r="A218" s="39"/>
      <c r="B218" s="40"/>
      <c r="C218" s="235" t="s">
        <v>259</v>
      </c>
      <c r="D218" s="235" t="s">
        <v>316</v>
      </c>
      <c r="E218" s="236" t="s">
        <v>1459</v>
      </c>
      <c r="F218" s="237" t="s">
        <v>1460</v>
      </c>
      <c r="G218" s="238" t="s">
        <v>1373</v>
      </c>
      <c r="H218" s="239">
        <v>5.625</v>
      </c>
      <c r="I218" s="240"/>
      <c r="J218" s="241">
        <f>ROUND(I218*H218,2)</f>
        <v>0</v>
      </c>
      <c r="K218" s="242"/>
      <c r="L218" s="45"/>
      <c r="M218" s="243" t="s">
        <v>1</v>
      </c>
      <c r="N218" s="244" t="s">
        <v>43</v>
      </c>
      <c r="O218" s="92"/>
      <c r="P218" s="231">
        <f>O218*H218</f>
        <v>0</v>
      </c>
      <c r="Q218" s="231">
        <v>2.3216600000000001</v>
      </c>
      <c r="R218" s="231">
        <f>Q218*H218</f>
        <v>13.0593375</v>
      </c>
      <c r="S218" s="231">
        <v>0</v>
      </c>
      <c r="T218" s="232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3" t="s">
        <v>168</v>
      </c>
      <c r="AT218" s="233" t="s">
        <v>316</v>
      </c>
      <c r="AU218" s="233" t="s">
        <v>88</v>
      </c>
      <c r="AY218" s="18" t="s">
        <v>159</v>
      </c>
      <c r="BE218" s="234">
        <f>IF(N218="základní",J218,0)</f>
        <v>0</v>
      </c>
      <c r="BF218" s="234">
        <f>IF(N218="snížená",J218,0)</f>
        <v>0</v>
      </c>
      <c r="BG218" s="234">
        <f>IF(N218="zákl. přenesená",J218,0)</f>
        <v>0</v>
      </c>
      <c r="BH218" s="234">
        <f>IF(N218="sníž. přenesená",J218,0)</f>
        <v>0</v>
      </c>
      <c r="BI218" s="234">
        <f>IF(N218="nulová",J218,0)</f>
        <v>0</v>
      </c>
      <c r="BJ218" s="18" t="s">
        <v>86</v>
      </c>
      <c r="BK218" s="234">
        <f>ROUND(I218*H218,2)</f>
        <v>0</v>
      </c>
      <c r="BL218" s="18" t="s">
        <v>168</v>
      </c>
      <c r="BM218" s="233" t="s">
        <v>1461</v>
      </c>
    </row>
    <row r="219" s="15" customFormat="1">
      <c r="A219" s="15"/>
      <c r="B219" s="275"/>
      <c r="C219" s="276"/>
      <c r="D219" s="254" t="s">
        <v>1361</v>
      </c>
      <c r="E219" s="277" t="s">
        <v>1</v>
      </c>
      <c r="F219" s="278" t="s">
        <v>1462</v>
      </c>
      <c r="G219" s="276"/>
      <c r="H219" s="277" t="s">
        <v>1</v>
      </c>
      <c r="I219" s="279"/>
      <c r="J219" s="276"/>
      <c r="K219" s="276"/>
      <c r="L219" s="280"/>
      <c r="M219" s="281"/>
      <c r="N219" s="282"/>
      <c r="O219" s="282"/>
      <c r="P219" s="282"/>
      <c r="Q219" s="282"/>
      <c r="R219" s="282"/>
      <c r="S219" s="282"/>
      <c r="T219" s="283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84" t="s">
        <v>1361</v>
      </c>
      <c r="AU219" s="284" t="s">
        <v>88</v>
      </c>
      <c r="AV219" s="15" t="s">
        <v>86</v>
      </c>
      <c r="AW219" s="15" t="s">
        <v>34</v>
      </c>
      <c r="AX219" s="15" t="s">
        <v>78</v>
      </c>
      <c r="AY219" s="284" t="s">
        <v>159</v>
      </c>
    </row>
    <row r="220" s="13" customFormat="1">
      <c r="A220" s="13"/>
      <c r="B220" s="252"/>
      <c r="C220" s="253"/>
      <c r="D220" s="254" t="s">
        <v>1361</v>
      </c>
      <c r="E220" s="255" t="s">
        <v>1</v>
      </c>
      <c r="F220" s="256" t="s">
        <v>1463</v>
      </c>
      <c r="G220" s="253"/>
      <c r="H220" s="257">
        <v>5.625</v>
      </c>
      <c r="I220" s="258"/>
      <c r="J220" s="253"/>
      <c r="K220" s="253"/>
      <c r="L220" s="259"/>
      <c r="M220" s="260"/>
      <c r="N220" s="261"/>
      <c r="O220" s="261"/>
      <c r="P220" s="261"/>
      <c r="Q220" s="261"/>
      <c r="R220" s="261"/>
      <c r="S220" s="261"/>
      <c r="T220" s="26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3" t="s">
        <v>1361</v>
      </c>
      <c r="AU220" s="263" t="s">
        <v>88</v>
      </c>
      <c r="AV220" s="13" t="s">
        <v>88</v>
      </c>
      <c r="AW220" s="13" t="s">
        <v>34</v>
      </c>
      <c r="AX220" s="13" t="s">
        <v>78</v>
      </c>
      <c r="AY220" s="263" t="s">
        <v>159</v>
      </c>
    </row>
    <row r="221" s="14" customFormat="1">
      <c r="A221" s="14"/>
      <c r="B221" s="264"/>
      <c r="C221" s="265"/>
      <c r="D221" s="254" t="s">
        <v>1361</v>
      </c>
      <c r="E221" s="266" t="s">
        <v>1</v>
      </c>
      <c r="F221" s="267" t="s">
        <v>1363</v>
      </c>
      <c r="G221" s="265"/>
      <c r="H221" s="268">
        <v>5.625</v>
      </c>
      <c r="I221" s="269"/>
      <c r="J221" s="265"/>
      <c r="K221" s="265"/>
      <c r="L221" s="270"/>
      <c r="M221" s="271"/>
      <c r="N221" s="272"/>
      <c r="O221" s="272"/>
      <c r="P221" s="272"/>
      <c r="Q221" s="272"/>
      <c r="R221" s="272"/>
      <c r="S221" s="272"/>
      <c r="T221" s="27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4" t="s">
        <v>1361</v>
      </c>
      <c r="AU221" s="274" t="s">
        <v>88</v>
      </c>
      <c r="AV221" s="14" t="s">
        <v>168</v>
      </c>
      <c r="AW221" s="14" t="s">
        <v>34</v>
      </c>
      <c r="AX221" s="14" t="s">
        <v>86</v>
      </c>
      <c r="AY221" s="274" t="s">
        <v>159</v>
      </c>
    </row>
    <row r="222" s="2" customFormat="1" ht="37.8" customHeight="1">
      <c r="A222" s="39"/>
      <c r="B222" s="40"/>
      <c r="C222" s="235" t="s">
        <v>265</v>
      </c>
      <c r="D222" s="235" t="s">
        <v>316</v>
      </c>
      <c r="E222" s="236" t="s">
        <v>1464</v>
      </c>
      <c r="F222" s="237" t="s">
        <v>1465</v>
      </c>
      <c r="G222" s="238" t="s">
        <v>1373</v>
      </c>
      <c r="H222" s="239">
        <v>99.206999999999994</v>
      </c>
      <c r="I222" s="240"/>
      <c r="J222" s="241">
        <f>ROUND(I222*H222,2)</f>
        <v>0</v>
      </c>
      <c r="K222" s="242"/>
      <c r="L222" s="45"/>
      <c r="M222" s="243" t="s">
        <v>1</v>
      </c>
      <c r="N222" s="244" t="s">
        <v>43</v>
      </c>
      <c r="O222" s="92"/>
      <c r="P222" s="231">
        <f>O222*H222</f>
        <v>0</v>
      </c>
      <c r="Q222" s="231">
        <v>2.5360200000000002</v>
      </c>
      <c r="R222" s="231">
        <f>Q222*H222</f>
        <v>251.59093614</v>
      </c>
      <c r="S222" s="231">
        <v>0</v>
      </c>
      <c r="T222" s="232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3" t="s">
        <v>168</v>
      </c>
      <c r="AT222" s="233" t="s">
        <v>316</v>
      </c>
      <c r="AU222" s="233" t="s">
        <v>88</v>
      </c>
      <c r="AY222" s="18" t="s">
        <v>159</v>
      </c>
      <c r="BE222" s="234">
        <f>IF(N222="základní",J222,0)</f>
        <v>0</v>
      </c>
      <c r="BF222" s="234">
        <f>IF(N222="snížená",J222,0)</f>
        <v>0</v>
      </c>
      <c r="BG222" s="234">
        <f>IF(N222="zákl. přenesená",J222,0)</f>
        <v>0</v>
      </c>
      <c r="BH222" s="234">
        <f>IF(N222="sníž. přenesená",J222,0)</f>
        <v>0</v>
      </c>
      <c r="BI222" s="234">
        <f>IF(N222="nulová",J222,0)</f>
        <v>0</v>
      </c>
      <c r="BJ222" s="18" t="s">
        <v>86</v>
      </c>
      <c r="BK222" s="234">
        <f>ROUND(I222*H222,2)</f>
        <v>0</v>
      </c>
      <c r="BL222" s="18" t="s">
        <v>168</v>
      </c>
      <c r="BM222" s="233" t="s">
        <v>1466</v>
      </c>
    </row>
    <row r="223" s="15" customFormat="1">
      <c r="A223" s="15"/>
      <c r="B223" s="275"/>
      <c r="C223" s="276"/>
      <c r="D223" s="254" t="s">
        <v>1361</v>
      </c>
      <c r="E223" s="277" t="s">
        <v>1</v>
      </c>
      <c r="F223" s="278" t="s">
        <v>1467</v>
      </c>
      <c r="G223" s="276"/>
      <c r="H223" s="277" t="s">
        <v>1</v>
      </c>
      <c r="I223" s="279"/>
      <c r="J223" s="276"/>
      <c r="K223" s="276"/>
      <c r="L223" s="280"/>
      <c r="M223" s="281"/>
      <c r="N223" s="282"/>
      <c r="O223" s="282"/>
      <c r="P223" s="282"/>
      <c r="Q223" s="282"/>
      <c r="R223" s="282"/>
      <c r="S223" s="282"/>
      <c r="T223" s="283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84" t="s">
        <v>1361</v>
      </c>
      <c r="AU223" s="284" t="s">
        <v>88</v>
      </c>
      <c r="AV223" s="15" t="s">
        <v>86</v>
      </c>
      <c r="AW223" s="15" t="s">
        <v>34</v>
      </c>
      <c r="AX223" s="15" t="s">
        <v>78</v>
      </c>
      <c r="AY223" s="284" t="s">
        <v>159</v>
      </c>
    </row>
    <row r="224" s="13" customFormat="1">
      <c r="A224" s="13"/>
      <c r="B224" s="252"/>
      <c r="C224" s="253"/>
      <c r="D224" s="254" t="s">
        <v>1361</v>
      </c>
      <c r="E224" s="255" t="s">
        <v>1</v>
      </c>
      <c r="F224" s="256" t="s">
        <v>1468</v>
      </c>
      <c r="G224" s="253"/>
      <c r="H224" s="257">
        <v>85.355999999999995</v>
      </c>
      <c r="I224" s="258"/>
      <c r="J224" s="253"/>
      <c r="K224" s="253"/>
      <c r="L224" s="259"/>
      <c r="M224" s="260"/>
      <c r="N224" s="261"/>
      <c r="O224" s="261"/>
      <c r="P224" s="261"/>
      <c r="Q224" s="261"/>
      <c r="R224" s="261"/>
      <c r="S224" s="261"/>
      <c r="T224" s="26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3" t="s">
        <v>1361</v>
      </c>
      <c r="AU224" s="263" t="s">
        <v>88</v>
      </c>
      <c r="AV224" s="13" t="s">
        <v>88</v>
      </c>
      <c r="AW224" s="13" t="s">
        <v>34</v>
      </c>
      <c r="AX224" s="13" t="s">
        <v>78</v>
      </c>
      <c r="AY224" s="263" t="s">
        <v>159</v>
      </c>
    </row>
    <row r="225" s="15" customFormat="1">
      <c r="A225" s="15"/>
      <c r="B225" s="275"/>
      <c r="C225" s="276"/>
      <c r="D225" s="254" t="s">
        <v>1361</v>
      </c>
      <c r="E225" s="277" t="s">
        <v>1</v>
      </c>
      <c r="F225" s="278" t="s">
        <v>1469</v>
      </c>
      <c r="G225" s="276"/>
      <c r="H225" s="277" t="s">
        <v>1</v>
      </c>
      <c r="I225" s="279"/>
      <c r="J225" s="276"/>
      <c r="K225" s="276"/>
      <c r="L225" s="280"/>
      <c r="M225" s="281"/>
      <c r="N225" s="282"/>
      <c r="O225" s="282"/>
      <c r="P225" s="282"/>
      <c r="Q225" s="282"/>
      <c r="R225" s="282"/>
      <c r="S225" s="282"/>
      <c r="T225" s="283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84" t="s">
        <v>1361</v>
      </c>
      <c r="AU225" s="284" t="s">
        <v>88</v>
      </c>
      <c r="AV225" s="15" t="s">
        <v>86</v>
      </c>
      <c r="AW225" s="15" t="s">
        <v>34</v>
      </c>
      <c r="AX225" s="15" t="s">
        <v>78</v>
      </c>
      <c r="AY225" s="284" t="s">
        <v>159</v>
      </c>
    </row>
    <row r="226" s="13" customFormat="1">
      <c r="A226" s="13"/>
      <c r="B226" s="252"/>
      <c r="C226" s="253"/>
      <c r="D226" s="254" t="s">
        <v>1361</v>
      </c>
      <c r="E226" s="255" t="s">
        <v>1</v>
      </c>
      <c r="F226" s="256" t="s">
        <v>1470</v>
      </c>
      <c r="G226" s="253"/>
      <c r="H226" s="257">
        <v>13.851000000000001</v>
      </c>
      <c r="I226" s="258"/>
      <c r="J226" s="253"/>
      <c r="K226" s="253"/>
      <c r="L226" s="259"/>
      <c r="M226" s="260"/>
      <c r="N226" s="261"/>
      <c r="O226" s="261"/>
      <c r="P226" s="261"/>
      <c r="Q226" s="261"/>
      <c r="R226" s="261"/>
      <c r="S226" s="261"/>
      <c r="T226" s="26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3" t="s">
        <v>1361</v>
      </c>
      <c r="AU226" s="263" t="s">
        <v>88</v>
      </c>
      <c r="AV226" s="13" t="s">
        <v>88</v>
      </c>
      <c r="AW226" s="13" t="s">
        <v>34</v>
      </c>
      <c r="AX226" s="13" t="s">
        <v>78</v>
      </c>
      <c r="AY226" s="263" t="s">
        <v>159</v>
      </c>
    </row>
    <row r="227" s="14" customFormat="1">
      <c r="A227" s="14"/>
      <c r="B227" s="264"/>
      <c r="C227" s="265"/>
      <c r="D227" s="254" t="s">
        <v>1361</v>
      </c>
      <c r="E227" s="266" t="s">
        <v>1</v>
      </c>
      <c r="F227" s="267" t="s">
        <v>1363</v>
      </c>
      <c r="G227" s="265"/>
      <c r="H227" s="268">
        <v>99.206999999999994</v>
      </c>
      <c r="I227" s="269"/>
      <c r="J227" s="265"/>
      <c r="K227" s="265"/>
      <c r="L227" s="270"/>
      <c r="M227" s="271"/>
      <c r="N227" s="272"/>
      <c r="O227" s="272"/>
      <c r="P227" s="272"/>
      <c r="Q227" s="272"/>
      <c r="R227" s="272"/>
      <c r="S227" s="272"/>
      <c r="T227" s="27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4" t="s">
        <v>1361</v>
      </c>
      <c r="AU227" s="274" t="s">
        <v>88</v>
      </c>
      <c r="AV227" s="14" t="s">
        <v>168</v>
      </c>
      <c r="AW227" s="14" t="s">
        <v>34</v>
      </c>
      <c r="AX227" s="14" t="s">
        <v>86</v>
      </c>
      <c r="AY227" s="274" t="s">
        <v>159</v>
      </c>
    </row>
    <row r="228" s="2" customFormat="1" ht="33" customHeight="1">
      <c r="A228" s="39"/>
      <c r="B228" s="40"/>
      <c r="C228" s="235" t="s">
        <v>269</v>
      </c>
      <c r="D228" s="235" t="s">
        <v>316</v>
      </c>
      <c r="E228" s="236" t="s">
        <v>1471</v>
      </c>
      <c r="F228" s="237" t="s">
        <v>1472</v>
      </c>
      <c r="G228" s="238" t="s">
        <v>1373</v>
      </c>
      <c r="H228" s="239">
        <v>38.280000000000001</v>
      </c>
      <c r="I228" s="240"/>
      <c r="J228" s="241">
        <f>ROUND(I228*H228,2)</f>
        <v>0</v>
      </c>
      <c r="K228" s="242"/>
      <c r="L228" s="45"/>
      <c r="M228" s="243" t="s">
        <v>1</v>
      </c>
      <c r="N228" s="244" t="s">
        <v>43</v>
      </c>
      <c r="O228" s="92"/>
      <c r="P228" s="231">
        <f>O228*H228</f>
        <v>0</v>
      </c>
      <c r="Q228" s="231">
        <v>2.5291299999999999</v>
      </c>
      <c r="R228" s="231">
        <f>Q228*H228</f>
        <v>96.815096400000002</v>
      </c>
      <c r="S228" s="231">
        <v>0</v>
      </c>
      <c r="T228" s="232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3" t="s">
        <v>168</v>
      </c>
      <c r="AT228" s="233" t="s">
        <v>316</v>
      </c>
      <c r="AU228" s="233" t="s">
        <v>88</v>
      </c>
      <c r="AY228" s="18" t="s">
        <v>159</v>
      </c>
      <c r="BE228" s="234">
        <f>IF(N228="základní",J228,0)</f>
        <v>0</v>
      </c>
      <c r="BF228" s="234">
        <f>IF(N228="snížená",J228,0)</f>
        <v>0</v>
      </c>
      <c r="BG228" s="234">
        <f>IF(N228="zákl. přenesená",J228,0)</f>
        <v>0</v>
      </c>
      <c r="BH228" s="234">
        <f>IF(N228="sníž. přenesená",J228,0)</f>
        <v>0</v>
      </c>
      <c r="BI228" s="234">
        <f>IF(N228="nulová",J228,0)</f>
        <v>0</v>
      </c>
      <c r="BJ228" s="18" t="s">
        <v>86</v>
      </c>
      <c r="BK228" s="234">
        <f>ROUND(I228*H228,2)</f>
        <v>0</v>
      </c>
      <c r="BL228" s="18" t="s">
        <v>168</v>
      </c>
      <c r="BM228" s="233" t="s">
        <v>1473</v>
      </c>
    </row>
    <row r="229" s="15" customFormat="1">
      <c r="A229" s="15"/>
      <c r="B229" s="275"/>
      <c r="C229" s="276"/>
      <c r="D229" s="254" t="s">
        <v>1361</v>
      </c>
      <c r="E229" s="277" t="s">
        <v>1</v>
      </c>
      <c r="F229" s="278" t="s">
        <v>1474</v>
      </c>
      <c r="G229" s="276"/>
      <c r="H229" s="277" t="s">
        <v>1</v>
      </c>
      <c r="I229" s="279"/>
      <c r="J229" s="276"/>
      <c r="K229" s="276"/>
      <c r="L229" s="280"/>
      <c r="M229" s="281"/>
      <c r="N229" s="282"/>
      <c r="O229" s="282"/>
      <c r="P229" s="282"/>
      <c r="Q229" s="282"/>
      <c r="R229" s="282"/>
      <c r="S229" s="282"/>
      <c r="T229" s="283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84" t="s">
        <v>1361</v>
      </c>
      <c r="AU229" s="284" t="s">
        <v>88</v>
      </c>
      <c r="AV229" s="15" t="s">
        <v>86</v>
      </c>
      <c r="AW229" s="15" t="s">
        <v>34</v>
      </c>
      <c r="AX229" s="15" t="s">
        <v>78</v>
      </c>
      <c r="AY229" s="284" t="s">
        <v>159</v>
      </c>
    </row>
    <row r="230" s="13" customFormat="1">
      <c r="A230" s="13"/>
      <c r="B230" s="252"/>
      <c r="C230" s="253"/>
      <c r="D230" s="254" t="s">
        <v>1361</v>
      </c>
      <c r="E230" s="255" t="s">
        <v>1</v>
      </c>
      <c r="F230" s="256" t="s">
        <v>1475</v>
      </c>
      <c r="G230" s="253"/>
      <c r="H230" s="257">
        <v>38.280000000000001</v>
      </c>
      <c r="I230" s="258"/>
      <c r="J230" s="253"/>
      <c r="K230" s="253"/>
      <c r="L230" s="259"/>
      <c r="M230" s="260"/>
      <c r="N230" s="261"/>
      <c r="O230" s="261"/>
      <c r="P230" s="261"/>
      <c r="Q230" s="261"/>
      <c r="R230" s="261"/>
      <c r="S230" s="261"/>
      <c r="T230" s="26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3" t="s">
        <v>1361</v>
      </c>
      <c r="AU230" s="263" t="s">
        <v>88</v>
      </c>
      <c r="AV230" s="13" t="s">
        <v>88</v>
      </c>
      <c r="AW230" s="13" t="s">
        <v>34</v>
      </c>
      <c r="AX230" s="13" t="s">
        <v>78</v>
      </c>
      <c r="AY230" s="263" t="s">
        <v>159</v>
      </c>
    </row>
    <row r="231" s="14" customFormat="1">
      <c r="A231" s="14"/>
      <c r="B231" s="264"/>
      <c r="C231" s="265"/>
      <c r="D231" s="254" t="s">
        <v>1361</v>
      </c>
      <c r="E231" s="266" t="s">
        <v>1</v>
      </c>
      <c r="F231" s="267" t="s">
        <v>1363</v>
      </c>
      <c r="G231" s="265"/>
      <c r="H231" s="268">
        <v>38.280000000000001</v>
      </c>
      <c r="I231" s="269"/>
      <c r="J231" s="265"/>
      <c r="K231" s="265"/>
      <c r="L231" s="270"/>
      <c r="M231" s="271"/>
      <c r="N231" s="272"/>
      <c r="O231" s="272"/>
      <c r="P231" s="272"/>
      <c r="Q231" s="272"/>
      <c r="R231" s="272"/>
      <c r="S231" s="272"/>
      <c r="T231" s="27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4" t="s">
        <v>1361</v>
      </c>
      <c r="AU231" s="274" t="s">
        <v>88</v>
      </c>
      <c r="AV231" s="14" t="s">
        <v>168</v>
      </c>
      <c r="AW231" s="14" t="s">
        <v>34</v>
      </c>
      <c r="AX231" s="14" t="s">
        <v>86</v>
      </c>
      <c r="AY231" s="274" t="s">
        <v>159</v>
      </c>
    </row>
    <row r="232" s="2" customFormat="1" ht="16.5" customHeight="1">
      <c r="A232" s="39"/>
      <c r="B232" s="40"/>
      <c r="C232" s="220" t="s">
        <v>275</v>
      </c>
      <c r="D232" s="220" t="s">
        <v>163</v>
      </c>
      <c r="E232" s="221" t="s">
        <v>1476</v>
      </c>
      <c r="F232" s="222" t="s">
        <v>1477</v>
      </c>
      <c r="G232" s="223" t="s">
        <v>1478</v>
      </c>
      <c r="H232" s="224">
        <v>343.71800000000002</v>
      </c>
      <c r="I232" s="225"/>
      <c r="J232" s="226">
        <f>ROUND(I232*H232,2)</f>
        <v>0</v>
      </c>
      <c r="K232" s="227"/>
      <c r="L232" s="228"/>
      <c r="M232" s="229" t="s">
        <v>1</v>
      </c>
      <c r="N232" s="230" t="s">
        <v>43</v>
      </c>
      <c r="O232" s="92"/>
      <c r="P232" s="231">
        <f>O232*H232</f>
        <v>0</v>
      </c>
      <c r="Q232" s="231">
        <v>0.001</v>
      </c>
      <c r="R232" s="231">
        <f>Q232*H232</f>
        <v>0.34371800000000002</v>
      </c>
      <c r="S232" s="231">
        <v>0</v>
      </c>
      <c r="T232" s="232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3" t="s">
        <v>167</v>
      </c>
      <c r="AT232" s="233" t="s">
        <v>163</v>
      </c>
      <c r="AU232" s="233" t="s">
        <v>88</v>
      </c>
      <c r="AY232" s="18" t="s">
        <v>159</v>
      </c>
      <c r="BE232" s="234">
        <f>IF(N232="základní",J232,0)</f>
        <v>0</v>
      </c>
      <c r="BF232" s="234">
        <f>IF(N232="snížená",J232,0)</f>
        <v>0</v>
      </c>
      <c r="BG232" s="234">
        <f>IF(N232="zákl. přenesená",J232,0)</f>
        <v>0</v>
      </c>
      <c r="BH232" s="234">
        <f>IF(N232="sníž. přenesená",J232,0)</f>
        <v>0</v>
      </c>
      <c r="BI232" s="234">
        <f>IF(N232="nulová",J232,0)</f>
        <v>0</v>
      </c>
      <c r="BJ232" s="18" t="s">
        <v>86</v>
      </c>
      <c r="BK232" s="234">
        <f>ROUND(I232*H232,2)</f>
        <v>0</v>
      </c>
      <c r="BL232" s="18" t="s">
        <v>168</v>
      </c>
      <c r="BM232" s="233" t="s">
        <v>1479</v>
      </c>
    </row>
    <row r="233" s="15" customFormat="1">
      <c r="A233" s="15"/>
      <c r="B233" s="275"/>
      <c r="C233" s="276"/>
      <c r="D233" s="254" t="s">
        <v>1361</v>
      </c>
      <c r="E233" s="277" t="s">
        <v>1</v>
      </c>
      <c r="F233" s="278" t="s">
        <v>1480</v>
      </c>
      <c r="G233" s="276"/>
      <c r="H233" s="277" t="s">
        <v>1</v>
      </c>
      <c r="I233" s="279"/>
      <c r="J233" s="276"/>
      <c r="K233" s="276"/>
      <c r="L233" s="280"/>
      <c r="M233" s="281"/>
      <c r="N233" s="282"/>
      <c r="O233" s="282"/>
      <c r="P233" s="282"/>
      <c r="Q233" s="282"/>
      <c r="R233" s="282"/>
      <c r="S233" s="282"/>
      <c r="T233" s="283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84" t="s">
        <v>1361</v>
      </c>
      <c r="AU233" s="284" t="s">
        <v>88</v>
      </c>
      <c r="AV233" s="15" t="s">
        <v>86</v>
      </c>
      <c r="AW233" s="15" t="s">
        <v>34</v>
      </c>
      <c r="AX233" s="15" t="s">
        <v>78</v>
      </c>
      <c r="AY233" s="284" t="s">
        <v>159</v>
      </c>
    </row>
    <row r="234" s="15" customFormat="1">
      <c r="A234" s="15"/>
      <c r="B234" s="275"/>
      <c r="C234" s="276"/>
      <c r="D234" s="254" t="s">
        <v>1361</v>
      </c>
      <c r="E234" s="277" t="s">
        <v>1</v>
      </c>
      <c r="F234" s="278" t="s">
        <v>1481</v>
      </c>
      <c r="G234" s="276"/>
      <c r="H234" s="277" t="s">
        <v>1</v>
      </c>
      <c r="I234" s="279"/>
      <c r="J234" s="276"/>
      <c r="K234" s="276"/>
      <c r="L234" s="280"/>
      <c r="M234" s="281"/>
      <c r="N234" s="282"/>
      <c r="O234" s="282"/>
      <c r="P234" s="282"/>
      <c r="Q234" s="282"/>
      <c r="R234" s="282"/>
      <c r="S234" s="282"/>
      <c r="T234" s="283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84" t="s">
        <v>1361</v>
      </c>
      <c r="AU234" s="284" t="s">
        <v>88</v>
      </c>
      <c r="AV234" s="15" t="s">
        <v>86</v>
      </c>
      <c r="AW234" s="15" t="s">
        <v>34</v>
      </c>
      <c r="AX234" s="15" t="s">
        <v>78</v>
      </c>
      <c r="AY234" s="284" t="s">
        <v>159</v>
      </c>
    </row>
    <row r="235" s="13" customFormat="1">
      <c r="A235" s="13"/>
      <c r="B235" s="252"/>
      <c r="C235" s="253"/>
      <c r="D235" s="254" t="s">
        <v>1361</v>
      </c>
      <c r="E235" s="255" t="s">
        <v>1</v>
      </c>
      <c r="F235" s="256" t="s">
        <v>1482</v>
      </c>
      <c r="G235" s="253"/>
      <c r="H235" s="257">
        <v>248.018</v>
      </c>
      <c r="I235" s="258"/>
      <c r="J235" s="253"/>
      <c r="K235" s="253"/>
      <c r="L235" s="259"/>
      <c r="M235" s="260"/>
      <c r="N235" s="261"/>
      <c r="O235" s="261"/>
      <c r="P235" s="261"/>
      <c r="Q235" s="261"/>
      <c r="R235" s="261"/>
      <c r="S235" s="261"/>
      <c r="T235" s="26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3" t="s">
        <v>1361</v>
      </c>
      <c r="AU235" s="263" t="s">
        <v>88</v>
      </c>
      <c r="AV235" s="13" t="s">
        <v>88</v>
      </c>
      <c r="AW235" s="13" t="s">
        <v>34</v>
      </c>
      <c r="AX235" s="13" t="s">
        <v>78</v>
      </c>
      <c r="AY235" s="263" t="s">
        <v>159</v>
      </c>
    </row>
    <row r="236" s="13" customFormat="1">
      <c r="A236" s="13"/>
      <c r="B236" s="252"/>
      <c r="C236" s="253"/>
      <c r="D236" s="254" t="s">
        <v>1361</v>
      </c>
      <c r="E236" s="255" t="s">
        <v>1</v>
      </c>
      <c r="F236" s="256" t="s">
        <v>1483</v>
      </c>
      <c r="G236" s="253"/>
      <c r="H236" s="257">
        <v>95.700000000000003</v>
      </c>
      <c r="I236" s="258"/>
      <c r="J236" s="253"/>
      <c r="K236" s="253"/>
      <c r="L236" s="259"/>
      <c r="M236" s="260"/>
      <c r="N236" s="261"/>
      <c r="O236" s="261"/>
      <c r="P236" s="261"/>
      <c r="Q236" s="261"/>
      <c r="R236" s="261"/>
      <c r="S236" s="261"/>
      <c r="T236" s="26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3" t="s">
        <v>1361</v>
      </c>
      <c r="AU236" s="263" t="s">
        <v>88</v>
      </c>
      <c r="AV236" s="13" t="s">
        <v>88</v>
      </c>
      <c r="AW236" s="13" t="s">
        <v>34</v>
      </c>
      <c r="AX236" s="13" t="s">
        <v>78</v>
      </c>
      <c r="AY236" s="263" t="s">
        <v>159</v>
      </c>
    </row>
    <row r="237" s="14" customFormat="1">
      <c r="A237" s="14"/>
      <c r="B237" s="264"/>
      <c r="C237" s="265"/>
      <c r="D237" s="254" t="s">
        <v>1361</v>
      </c>
      <c r="E237" s="266" t="s">
        <v>1</v>
      </c>
      <c r="F237" s="267" t="s">
        <v>1363</v>
      </c>
      <c r="G237" s="265"/>
      <c r="H237" s="268">
        <v>343.71800000000002</v>
      </c>
      <c r="I237" s="269"/>
      <c r="J237" s="265"/>
      <c r="K237" s="265"/>
      <c r="L237" s="270"/>
      <c r="M237" s="271"/>
      <c r="N237" s="272"/>
      <c r="O237" s="272"/>
      <c r="P237" s="272"/>
      <c r="Q237" s="272"/>
      <c r="R237" s="272"/>
      <c r="S237" s="272"/>
      <c r="T237" s="27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4" t="s">
        <v>1361</v>
      </c>
      <c r="AU237" s="274" t="s">
        <v>88</v>
      </c>
      <c r="AV237" s="14" t="s">
        <v>168</v>
      </c>
      <c r="AW237" s="14" t="s">
        <v>34</v>
      </c>
      <c r="AX237" s="14" t="s">
        <v>86</v>
      </c>
      <c r="AY237" s="274" t="s">
        <v>159</v>
      </c>
    </row>
    <row r="238" s="2" customFormat="1" ht="24.15" customHeight="1">
      <c r="A238" s="39"/>
      <c r="B238" s="40"/>
      <c r="C238" s="235" t="s">
        <v>279</v>
      </c>
      <c r="D238" s="235" t="s">
        <v>316</v>
      </c>
      <c r="E238" s="236" t="s">
        <v>1484</v>
      </c>
      <c r="F238" s="237" t="s">
        <v>1485</v>
      </c>
      <c r="G238" s="238" t="s">
        <v>1419</v>
      </c>
      <c r="H238" s="239">
        <v>630.97000000000003</v>
      </c>
      <c r="I238" s="240"/>
      <c r="J238" s="241">
        <f>ROUND(I238*H238,2)</f>
        <v>0</v>
      </c>
      <c r="K238" s="242"/>
      <c r="L238" s="45"/>
      <c r="M238" s="243" t="s">
        <v>1</v>
      </c>
      <c r="N238" s="244" t="s">
        <v>43</v>
      </c>
      <c r="O238" s="92"/>
      <c r="P238" s="231">
        <f>O238*H238</f>
        <v>0</v>
      </c>
      <c r="Q238" s="231">
        <v>0.0043200000000000001</v>
      </c>
      <c r="R238" s="231">
        <f>Q238*H238</f>
        <v>2.7257904000000002</v>
      </c>
      <c r="S238" s="231">
        <v>0</v>
      </c>
      <c r="T238" s="232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3" t="s">
        <v>168</v>
      </c>
      <c r="AT238" s="233" t="s">
        <v>316</v>
      </c>
      <c r="AU238" s="233" t="s">
        <v>88</v>
      </c>
      <c r="AY238" s="18" t="s">
        <v>159</v>
      </c>
      <c r="BE238" s="234">
        <f>IF(N238="základní",J238,0)</f>
        <v>0</v>
      </c>
      <c r="BF238" s="234">
        <f>IF(N238="snížená",J238,0)</f>
        <v>0</v>
      </c>
      <c r="BG238" s="234">
        <f>IF(N238="zákl. přenesená",J238,0)</f>
        <v>0</v>
      </c>
      <c r="BH238" s="234">
        <f>IF(N238="sníž. přenesená",J238,0)</f>
        <v>0</v>
      </c>
      <c r="BI238" s="234">
        <f>IF(N238="nulová",J238,0)</f>
        <v>0</v>
      </c>
      <c r="BJ238" s="18" t="s">
        <v>86</v>
      </c>
      <c r="BK238" s="234">
        <f>ROUND(I238*H238,2)</f>
        <v>0</v>
      </c>
      <c r="BL238" s="18" t="s">
        <v>168</v>
      </c>
      <c r="BM238" s="233" t="s">
        <v>1486</v>
      </c>
    </row>
    <row r="239" s="15" customFormat="1">
      <c r="A239" s="15"/>
      <c r="B239" s="275"/>
      <c r="C239" s="276"/>
      <c r="D239" s="254" t="s">
        <v>1361</v>
      </c>
      <c r="E239" s="277" t="s">
        <v>1</v>
      </c>
      <c r="F239" s="278" t="s">
        <v>1487</v>
      </c>
      <c r="G239" s="276"/>
      <c r="H239" s="277" t="s">
        <v>1</v>
      </c>
      <c r="I239" s="279"/>
      <c r="J239" s="276"/>
      <c r="K239" s="276"/>
      <c r="L239" s="280"/>
      <c r="M239" s="281"/>
      <c r="N239" s="282"/>
      <c r="O239" s="282"/>
      <c r="P239" s="282"/>
      <c r="Q239" s="282"/>
      <c r="R239" s="282"/>
      <c r="S239" s="282"/>
      <c r="T239" s="283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84" t="s">
        <v>1361</v>
      </c>
      <c r="AU239" s="284" t="s">
        <v>88</v>
      </c>
      <c r="AV239" s="15" t="s">
        <v>86</v>
      </c>
      <c r="AW239" s="15" t="s">
        <v>34</v>
      </c>
      <c r="AX239" s="15" t="s">
        <v>78</v>
      </c>
      <c r="AY239" s="284" t="s">
        <v>159</v>
      </c>
    </row>
    <row r="240" s="13" customFormat="1">
      <c r="A240" s="13"/>
      <c r="B240" s="252"/>
      <c r="C240" s="253"/>
      <c r="D240" s="254" t="s">
        <v>1361</v>
      </c>
      <c r="E240" s="255" t="s">
        <v>1</v>
      </c>
      <c r="F240" s="256" t="s">
        <v>1488</v>
      </c>
      <c r="G240" s="253"/>
      <c r="H240" s="257">
        <v>15.76</v>
      </c>
      <c r="I240" s="258"/>
      <c r="J240" s="253"/>
      <c r="K240" s="253"/>
      <c r="L240" s="259"/>
      <c r="M240" s="260"/>
      <c r="N240" s="261"/>
      <c r="O240" s="261"/>
      <c r="P240" s="261"/>
      <c r="Q240" s="261"/>
      <c r="R240" s="261"/>
      <c r="S240" s="261"/>
      <c r="T240" s="26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3" t="s">
        <v>1361</v>
      </c>
      <c r="AU240" s="263" t="s">
        <v>88</v>
      </c>
      <c r="AV240" s="13" t="s">
        <v>88</v>
      </c>
      <c r="AW240" s="13" t="s">
        <v>34</v>
      </c>
      <c r="AX240" s="13" t="s">
        <v>78</v>
      </c>
      <c r="AY240" s="263" t="s">
        <v>159</v>
      </c>
    </row>
    <row r="241" s="15" customFormat="1">
      <c r="A241" s="15"/>
      <c r="B241" s="275"/>
      <c r="C241" s="276"/>
      <c r="D241" s="254" t="s">
        <v>1361</v>
      </c>
      <c r="E241" s="277" t="s">
        <v>1</v>
      </c>
      <c r="F241" s="278" t="s">
        <v>1467</v>
      </c>
      <c r="G241" s="276"/>
      <c r="H241" s="277" t="s">
        <v>1</v>
      </c>
      <c r="I241" s="279"/>
      <c r="J241" s="276"/>
      <c r="K241" s="276"/>
      <c r="L241" s="280"/>
      <c r="M241" s="281"/>
      <c r="N241" s="282"/>
      <c r="O241" s="282"/>
      <c r="P241" s="282"/>
      <c r="Q241" s="282"/>
      <c r="R241" s="282"/>
      <c r="S241" s="282"/>
      <c r="T241" s="283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84" t="s">
        <v>1361</v>
      </c>
      <c r="AU241" s="284" t="s">
        <v>88</v>
      </c>
      <c r="AV241" s="15" t="s">
        <v>86</v>
      </c>
      <c r="AW241" s="15" t="s">
        <v>34</v>
      </c>
      <c r="AX241" s="15" t="s">
        <v>78</v>
      </c>
      <c r="AY241" s="284" t="s">
        <v>159</v>
      </c>
    </row>
    <row r="242" s="13" customFormat="1">
      <c r="A242" s="13"/>
      <c r="B242" s="252"/>
      <c r="C242" s="253"/>
      <c r="D242" s="254" t="s">
        <v>1361</v>
      </c>
      <c r="E242" s="255" t="s">
        <v>1</v>
      </c>
      <c r="F242" s="256" t="s">
        <v>1489</v>
      </c>
      <c r="G242" s="253"/>
      <c r="H242" s="257">
        <v>569.03999999999996</v>
      </c>
      <c r="I242" s="258"/>
      <c r="J242" s="253"/>
      <c r="K242" s="253"/>
      <c r="L242" s="259"/>
      <c r="M242" s="260"/>
      <c r="N242" s="261"/>
      <c r="O242" s="261"/>
      <c r="P242" s="261"/>
      <c r="Q242" s="261"/>
      <c r="R242" s="261"/>
      <c r="S242" s="261"/>
      <c r="T242" s="26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3" t="s">
        <v>1361</v>
      </c>
      <c r="AU242" s="263" t="s">
        <v>88</v>
      </c>
      <c r="AV242" s="13" t="s">
        <v>88</v>
      </c>
      <c r="AW242" s="13" t="s">
        <v>34</v>
      </c>
      <c r="AX242" s="13" t="s">
        <v>78</v>
      </c>
      <c r="AY242" s="263" t="s">
        <v>159</v>
      </c>
    </row>
    <row r="243" s="15" customFormat="1">
      <c r="A243" s="15"/>
      <c r="B243" s="275"/>
      <c r="C243" s="276"/>
      <c r="D243" s="254" t="s">
        <v>1361</v>
      </c>
      <c r="E243" s="277" t="s">
        <v>1</v>
      </c>
      <c r="F243" s="278" t="s">
        <v>1490</v>
      </c>
      <c r="G243" s="276"/>
      <c r="H243" s="277" t="s">
        <v>1</v>
      </c>
      <c r="I243" s="279"/>
      <c r="J243" s="276"/>
      <c r="K243" s="276"/>
      <c r="L243" s="280"/>
      <c r="M243" s="281"/>
      <c r="N243" s="282"/>
      <c r="O243" s="282"/>
      <c r="P243" s="282"/>
      <c r="Q243" s="282"/>
      <c r="R243" s="282"/>
      <c r="S243" s="282"/>
      <c r="T243" s="283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84" t="s">
        <v>1361</v>
      </c>
      <c r="AU243" s="284" t="s">
        <v>88</v>
      </c>
      <c r="AV243" s="15" t="s">
        <v>86</v>
      </c>
      <c r="AW243" s="15" t="s">
        <v>34</v>
      </c>
      <c r="AX243" s="15" t="s">
        <v>78</v>
      </c>
      <c r="AY243" s="284" t="s">
        <v>159</v>
      </c>
    </row>
    <row r="244" s="13" customFormat="1">
      <c r="A244" s="13"/>
      <c r="B244" s="252"/>
      <c r="C244" s="253"/>
      <c r="D244" s="254" t="s">
        <v>1361</v>
      </c>
      <c r="E244" s="255" t="s">
        <v>1</v>
      </c>
      <c r="F244" s="256" t="s">
        <v>1491</v>
      </c>
      <c r="G244" s="253"/>
      <c r="H244" s="257">
        <v>46.170000000000002</v>
      </c>
      <c r="I244" s="258"/>
      <c r="J244" s="253"/>
      <c r="K244" s="253"/>
      <c r="L244" s="259"/>
      <c r="M244" s="260"/>
      <c r="N244" s="261"/>
      <c r="O244" s="261"/>
      <c r="P244" s="261"/>
      <c r="Q244" s="261"/>
      <c r="R244" s="261"/>
      <c r="S244" s="261"/>
      <c r="T244" s="26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3" t="s">
        <v>1361</v>
      </c>
      <c r="AU244" s="263" t="s">
        <v>88</v>
      </c>
      <c r="AV244" s="13" t="s">
        <v>88</v>
      </c>
      <c r="AW244" s="13" t="s">
        <v>34</v>
      </c>
      <c r="AX244" s="13" t="s">
        <v>78</v>
      </c>
      <c r="AY244" s="263" t="s">
        <v>159</v>
      </c>
    </row>
    <row r="245" s="14" customFormat="1">
      <c r="A245" s="14"/>
      <c r="B245" s="264"/>
      <c r="C245" s="265"/>
      <c r="D245" s="254" t="s">
        <v>1361</v>
      </c>
      <c r="E245" s="266" t="s">
        <v>1</v>
      </c>
      <c r="F245" s="267" t="s">
        <v>1363</v>
      </c>
      <c r="G245" s="265"/>
      <c r="H245" s="268">
        <v>630.97000000000003</v>
      </c>
      <c r="I245" s="269"/>
      <c r="J245" s="265"/>
      <c r="K245" s="265"/>
      <c r="L245" s="270"/>
      <c r="M245" s="271"/>
      <c r="N245" s="272"/>
      <c r="O245" s="272"/>
      <c r="P245" s="272"/>
      <c r="Q245" s="272"/>
      <c r="R245" s="272"/>
      <c r="S245" s="272"/>
      <c r="T245" s="27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4" t="s">
        <v>1361</v>
      </c>
      <c r="AU245" s="274" t="s">
        <v>88</v>
      </c>
      <c r="AV245" s="14" t="s">
        <v>168</v>
      </c>
      <c r="AW245" s="14" t="s">
        <v>34</v>
      </c>
      <c r="AX245" s="14" t="s">
        <v>86</v>
      </c>
      <c r="AY245" s="274" t="s">
        <v>159</v>
      </c>
    </row>
    <row r="246" s="2" customFormat="1" ht="33" customHeight="1">
      <c r="A246" s="39"/>
      <c r="B246" s="40"/>
      <c r="C246" s="235" t="s">
        <v>283</v>
      </c>
      <c r="D246" s="235" t="s">
        <v>316</v>
      </c>
      <c r="E246" s="236" t="s">
        <v>1492</v>
      </c>
      <c r="F246" s="237" t="s">
        <v>1493</v>
      </c>
      <c r="G246" s="238" t="s">
        <v>1419</v>
      </c>
      <c r="H246" s="239">
        <v>630.97000000000003</v>
      </c>
      <c r="I246" s="240"/>
      <c r="J246" s="241">
        <f>ROUND(I246*H246,2)</f>
        <v>0</v>
      </c>
      <c r="K246" s="242"/>
      <c r="L246" s="45"/>
      <c r="M246" s="243" t="s">
        <v>1</v>
      </c>
      <c r="N246" s="244" t="s">
        <v>43</v>
      </c>
      <c r="O246" s="92"/>
      <c r="P246" s="231">
        <f>O246*H246</f>
        <v>0</v>
      </c>
      <c r="Q246" s="231">
        <v>0</v>
      </c>
      <c r="R246" s="231">
        <f>Q246*H246</f>
        <v>0</v>
      </c>
      <c r="S246" s="231">
        <v>0</v>
      </c>
      <c r="T246" s="232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3" t="s">
        <v>168</v>
      </c>
      <c r="AT246" s="233" t="s">
        <v>316</v>
      </c>
      <c r="AU246" s="233" t="s">
        <v>88</v>
      </c>
      <c r="AY246" s="18" t="s">
        <v>159</v>
      </c>
      <c r="BE246" s="234">
        <f>IF(N246="základní",J246,0)</f>
        <v>0</v>
      </c>
      <c r="BF246" s="234">
        <f>IF(N246="snížená",J246,0)</f>
        <v>0</v>
      </c>
      <c r="BG246" s="234">
        <f>IF(N246="zákl. přenesená",J246,0)</f>
        <v>0</v>
      </c>
      <c r="BH246" s="234">
        <f>IF(N246="sníž. přenesená",J246,0)</f>
        <v>0</v>
      </c>
      <c r="BI246" s="234">
        <f>IF(N246="nulová",J246,0)</f>
        <v>0</v>
      </c>
      <c r="BJ246" s="18" t="s">
        <v>86</v>
      </c>
      <c r="BK246" s="234">
        <f>ROUND(I246*H246,2)</f>
        <v>0</v>
      </c>
      <c r="BL246" s="18" t="s">
        <v>168</v>
      </c>
      <c r="BM246" s="233" t="s">
        <v>1494</v>
      </c>
    </row>
    <row r="247" s="2" customFormat="1" ht="24.15" customHeight="1">
      <c r="A247" s="39"/>
      <c r="B247" s="40"/>
      <c r="C247" s="235" t="s">
        <v>287</v>
      </c>
      <c r="D247" s="235" t="s">
        <v>316</v>
      </c>
      <c r="E247" s="236" t="s">
        <v>1495</v>
      </c>
      <c r="F247" s="237" t="s">
        <v>1496</v>
      </c>
      <c r="G247" s="238" t="s">
        <v>1427</v>
      </c>
      <c r="H247" s="239">
        <v>16.957000000000001</v>
      </c>
      <c r="I247" s="240"/>
      <c r="J247" s="241">
        <f>ROUND(I247*H247,2)</f>
        <v>0</v>
      </c>
      <c r="K247" s="242"/>
      <c r="L247" s="45"/>
      <c r="M247" s="243" t="s">
        <v>1</v>
      </c>
      <c r="N247" s="244" t="s">
        <v>43</v>
      </c>
      <c r="O247" s="92"/>
      <c r="P247" s="231">
        <f>O247*H247</f>
        <v>0</v>
      </c>
      <c r="Q247" s="231">
        <v>1.10907</v>
      </c>
      <c r="R247" s="231">
        <f>Q247*H247</f>
        <v>18.806499990000002</v>
      </c>
      <c r="S247" s="231">
        <v>0</v>
      </c>
      <c r="T247" s="232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3" t="s">
        <v>168</v>
      </c>
      <c r="AT247" s="233" t="s">
        <v>316</v>
      </c>
      <c r="AU247" s="233" t="s">
        <v>88</v>
      </c>
      <c r="AY247" s="18" t="s">
        <v>159</v>
      </c>
      <c r="BE247" s="234">
        <f>IF(N247="základní",J247,0)</f>
        <v>0</v>
      </c>
      <c r="BF247" s="234">
        <f>IF(N247="snížená",J247,0)</f>
        <v>0</v>
      </c>
      <c r="BG247" s="234">
        <f>IF(N247="zákl. přenesená",J247,0)</f>
        <v>0</v>
      </c>
      <c r="BH247" s="234">
        <f>IF(N247="sníž. přenesená",J247,0)</f>
        <v>0</v>
      </c>
      <c r="BI247" s="234">
        <f>IF(N247="nulová",J247,0)</f>
        <v>0</v>
      </c>
      <c r="BJ247" s="18" t="s">
        <v>86</v>
      </c>
      <c r="BK247" s="234">
        <f>ROUND(I247*H247,2)</f>
        <v>0</v>
      </c>
      <c r="BL247" s="18" t="s">
        <v>168</v>
      </c>
      <c r="BM247" s="233" t="s">
        <v>1497</v>
      </c>
    </row>
    <row r="248" s="13" customFormat="1">
      <c r="A248" s="13"/>
      <c r="B248" s="252"/>
      <c r="C248" s="253"/>
      <c r="D248" s="254" t="s">
        <v>1361</v>
      </c>
      <c r="E248" s="255" t="s">
        <v>1</v>
      </c>
      <c r="F248" s="256" t="s">
        <v>1498</v>
      </c>
      <c r="G248" s="253"/>
      <c r="H248" s="257">
        <v>16.957000000000001</v>
      </c>
      <c r="I248" s="258"/>
      <c r="J248" s="253"/>
      <c r="K248" s="253"/>
      <c r="L248" s="259"/>
      <c r="M248" s="260"/>
      <c r="N248" s="261"/>
      <c r="O248" s="261"/>
      <c r="P248" s="261"/>
      <c r="Q248" s="261"/>
      <c r="R248" s="261"/>
      <c r="S248" s="261"/>
      <c r="T248" s="26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3" t="s">
        <v>1361</v>
      </c>
      <c r="AU248" s="263" t="s">
        <v>88</v>
      </c>
      <c r="AV248" s="13" t="s">
        <v>88</v>
      </c>
      <c r="AW248" s="13" t="s">
        <v>34</v>
      </c>
      <c r="AX248" s="13" t="s">
        <v>86</v>
      </c>
      <c r="AY248" s="263" t="s">
        <v>159</v>
      </c>
    </row>
    <row r="249" s="12" customFormat="1" ht="22.8" customHeight="1">
      <c r="A249" s="12"/>
      <c r="B249" s="204"/>
      <c r="C249" s="205"/>
      <c r="D249" s="206" t="s">
        <v>77</v>
      </c>
      <c r="E249" s="218" t="s">
        <v>168</v>
      </c>
      <c r="F249" s="218" t="s">
        <v>1499</v>
      </c>
      <c r="G249" s="205"/>
      <c r="H249" s="205"/>
      <c r="I249" s="208"/>
      <c r="J249" s="219">
        <f>BK249</f>
        <v>0</v>
      </c>
      <c r="K249" s="205"/>
      <c r="L249" s="210"/>
      <c r="M249" s="211"/>
      <c r="N249" s="212"/>
      <c r="O249" s="212"/>
      <c r="P249" s="213">
        <f>SUM(P250:P264)</f>
        <v>0</v>
      </c>
      <c r="Q249" s="212"/>
      <c r="R249" s="213">
        <f>SUM(R250:R264)</f>
        <v>10.757990970000002</v>
      </c>
      <c r="S249" s="212"/>
      <c r="T249" s="214">
        <f>SUM(T250:T264)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5" t="s">
        <v>86</v>
      </c>
      <c r="AT249" s="216" t="s">
        <v>77</v>
      </c>
      <c r="AU249" s="216" t="s">
        <v>86</v>
      </c>
      <c r="AY249" s="215" t="s">
        <v>159</v>
      </c>
      <c r="BK249" s="217">
        <f>SUM(BK250:BK264)</f>
        <v>0</v>
      </c>
    </row>
    <row r="250" s="2" customFormat="1" ht="16.5" customHeight="1">
      <c r="A250" s="39"/>
      <c r="B250" s="40"/>
      <c r="C250" s="235" t="s">
        <v>291</v>
      </c>
      <c r="D250" s="235" t="s">
        <v>316</v>
      </c>
      <c r="E250" s="236" t="s">
        <v>1500</v>
      </c>
      <c r="F250" s="237" t="s">
        <v>1501</v>
      </c>
      <c r="G250" s="238" t="s">
        <v>1373</v>
      </c>
      <c r="H250" s="239">
        <v>4.0890000000000004</v>
      </c>
      <c r="I250" s="240"/>
      <c r="J250" s="241">
        <f>ROUND(I250*H250,2)</f>
        <v>0</v>
      </c>
      <c r="K250" s="242"/>
      <c r="L250" s="45"/>
      <c r="M250" s="243" t="s">
        <v>1</v>
      </c>
      <c r="N250" s="244" t="s">
        <v>43</v>
      </c>
      <c r="O250" s="92"/>
      <c r="P250" s="231">
        <f>O250*H250</f>
        <v>0</v>
      </c>
      <c r="Q250" s="231">
        <v>2.5019800000000001</v>
      </c>
      <c r="R250" s="231">
        <f>Q250*H250</f>
        <v>10.230596220000001</v>
      </c>
      <c r="S250" s="231">
        <v>0</v>
      </c>
      <c r="T250" s="232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3" t="s">
        <v>168</v>
      </c>
      <c r="AT250" s="233" t="s">
        <v>316</v>
      </c>
      <c r="AU250" s="233" t="s">
        <v>88</v>
      </c>
      <c r="AY250" s="18" t="s">
        <v>159</v>
      </c>
      <c r="BE250" s="234">
        <f>IF(N250="základní",J250,0)</f>
        <v>0</v>
      </c>
      <c r="BF250" s="234">
        <f>IF(N250="snížená",J250,0)</f>
        <v>0</v>
      </c>
      <c r="BG250" s="234">
        <f>IF(N250="zákl. přenesená",J250,0)</f>
        <v>0</v>
      </c>
      <c r="BH250" s="234">
        <f>IF(N250="sníž. přenesená",J250,0)</f>
        <v>0</v>
      </c>
      <c r="BI250" s="234">
        <f>IF(N250="nulová",J250,0)</f>
        <v>0</v>
      </c>
      <c r="BJ250" s="18" t="s">
        <v>86</v>
      </c>
      <c r="BK250" s="234">
        <f>ROUND(I250*H250,2)</f>
        <v>0</v>
      </c>
      <c r="BL250" s="18" t="s">
        <v>168</v>
      </c>
      <c r="BM250" s="233" t="s">
        <v>1502</v>
      </c>
    </row>
    <row r="251" s="15" customFormat="1">
      <c r="A251" s="15"/>
      <c r="B251" s="275"/>
      <c r="C251" s="276"/>
      <c r="D251" s="254" t="s">
        <v>1361</v>
      </c>
      <c r="E251" s="277" t="s">
        <v>1</v>
      </c>
      <c r="F251" s="278" t="s">
        <v>1503</v>
      </c>
      <c r="G251" s="276"/>
      <c r="H251" s="277" t="s">
        <v>1</v>
      </c>
      <c r="I251" s="279"/>
      <c r="J251" s="276"/>
      <c r="K251" s="276"/>
      <c r="L251" s="280"/>
      <c r="M251" s="281"/>
      <c r="N251" s="282"/>
      <c r="O251" s="282"/>
      <c r="P251" s="282"/>
      <c r="Q251" s="282"/>
      <c r="R251" s="282"/>
      <c r="S251" s="282"/>
      <c r="T251" s="283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84" t="s">
        <v>1361</v>
      </c>
      <c r="AU251" s="284" t="s">
        <v>88</v>
      </c>
      <c r="AV251" s="15" t="s">
        <v>86</v>
      </c>
      <c r="AW251" s="15" t="s">
        <v>34</v>
      </c>
      <c r="AX251" s="15" t="s">
        <v>78</v>
      </c>
      <c r="AY251" s="284" t="s">
        <v>159</v>
      </c>
    </row>
    <row r="252" s="13" customFormat="1">
      <c r="A252" s="13"/>
      <c r="B252" s="252"/>
      <c r="C252" s="253"/>
      <c r="D252" s="254" t="s">
        <v>1361</v>
      </c>
      <c r="E252" s="255" t="s">
        <v>1</v>
      </c>
      <c r="F252" s="256" t="s">
        <v>1504</v>
      </c>
      <c r="G252" s="253"/>
      <c r="H252" s="257">
        <v>4.0890000000000004</v>
      </c>
      <c r="I252" s="258"/>
      <c r="J252" s="253"/>
      <c r="K252" s="253"/>
      <c r="L252" s="259"/>
      <c r="M252" s="260"/>
      <c r="N252" s="261"/>
      <c r="O252" s="261"/>
      <c r="P252" s="261"/>
      <c r="Q252" s="261"/>
      <c r="R252" s="261"/>
      <c r="S252" s="261"/>
      <c r="T252" s="26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3" t="s">
        <v>1361</v>
      </c>
      <c r="AU252" s="263" t="s">
        <v>88</v>
      </c>
      <c r="AV252" s="13" t="s">
        <v>88</v>
      </c>
      <c r="AW252" s="13" t="s">
        <v>34</v>
      </c>
      <c r="AX252" s="13" t="s">
        <v>78</v>
      </c>
      <c r="AY252" s="263" t="s">
        <v>159</v>
      </c>
    </row>
    <row r="253" s="14" customFormat="1">
      <c r="A253" s="14"/>
      <c r="B253" s="264"/>
      <c r="C253" s="265"/>
      <c r="D253" s="254" t="s">
        <v>1361</v>
      </c>
      <c r="E253" s="266" t="s">
        <v>1</v>
      </c>
      <c r="F253" s="267" t="s">
        <v>1363</v>
      </c>
      <c r="G253" s="265"/>
      <c r="H253" s="268">
        <v>4.0890000000000004</v>
      </c>
      <c r="I253" s="269"/>
      <c r="J253" s="265"/>
      <c r="K253" s="265"/>
      <c r="L253" s="270"/>
      <c r="M253" s="271"/>
      <c r="N253" s="272"/>
      <c r="O253" s="272"/>
      <c r="P253" s="272"/>
      <c r="Q253" s="272"/>
      <c r="R253" s="272"/>
      <c r="S253" s="272"/>
      <c r="T253" s="27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4" t="s">
        <v>1361</v>
      </c>
      <c r="AU253" s="274" t="s">
        <v>88</v>
      </c>
      <c r="AV253" s="14" t="s">
        <v>168</v>
      </c>
      <c r="AW253" s="14" t="s">
        <v>34</v>
      </c>
      <c r="AX253" s="14" t="s">
        <v>86</v>
      </c>
      <c r="AY253" s="274" t="s">
        <v>159</v>
      </c>
    </row>
    <row r="254" s="2" customFormat="1" ht="16.5" customHeight="1">
      <c r="A254" s="39"/>
      <c r="B254" s="40"/>
      <c r="C254" s="235" t="s">
        <v>295</v>
      </c>
      <c r="D254" s="235" t="s">
        <v>316</v>
      </c>
      <c r="E254" s="236" t="s">
        <v>1505</v>
      </c>
      <c r="F254" s="237" t="s">
        <v>1506</v>
      </c>
      <c r="G254" s="238" t="s">
        <v>1419</v>
      </c>
      <c r="H254" s="239">
        <v>34.5</v>
      </c>
      <c r="I254" s="240"/>
      <c r="J254" s="241">
        <f>ROUND(I254*H254,2)</f>
        <v>0</v>
      </c>
      <c r="K254" s="242"/>
      <c r="L254" s="45"/>
      <c r="M254" s="243" t="s">
        <v>1</v>
      </c>
      <c r="N254" s="244" t="s">
        <v>43</v>
      </c>
      <c r="O254" s="92"/>
      <c r="P254" s="231">
        <f>O254*H254</f>
        <v>0</v>
      </c>
      <c r="Q254" s="231">
        <v>0.0084200000000000004</v>
      </c>
      <c r="R254" s="231">
        <f>Q254*H254</f>
        <v>0.29049000000000003</v>
      </c>
      <c r="S254" s="231">
        <v>0</v>
      </c>
      <c r="T254" s="232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3" t="s">
        <v>168</v>
      </c>
      <c r="AT254" s="233" t="s">
        <v>316</v>
      </c>
      <c r="AU254" s="233" t="s">
        <v>88</v>
      </c>
      <c r="AY254" s="18" t="s">
        <v>159</v>
      </c>
      <c r="BE254" s="234">
        <f>IF(N254="základní",J254,0)</f>
        <v>0</v>
      </c>
      <c r="BF254" s="234">
        <f>IF(N254="snížená",J254,0)</f>
        <v>0</v>
      </c>
      <c r="BG254" s="234">
        <f>IF(N254="zákl. přenesená",J254,0)</f>
        <v>0</v>
      </c>
      <c r="BH254" s="234">
        <f>IF(N254="sníž. přenesená",J254,0)</f>
        <v>0</v>
      </c>
      <c r="BI254" s="234">
        <f>IF(N254="nulová",J254,0)</f>
        <v>0</v>
      </c>
      <c r="BJ254" s="18" t="s">
        <v>86</v>
      </c>
      <c r="BK254" s="234">
        <f>ROUND(I254*H254,2)</f>
        <v>0</v>
      </c>
      <c r="BL254" s="18" t="s">
        <v>168</v>
      </c>
      <c r="BM254" s="233" t="s">
        <v>1507</v>
      </c>
    </row>
    <row r="255" s="13" customFormat="1">
      <c r="A255" s="13"/>
      <c r="B255" s="252"/>
      <c r="C255" s="253"/>
      <c r="D255" s="254" t="s">
        <v>1361</v>
      </c>
      <c r="E255" s="255" t="s">
        <v>1</v>
      </c>
      <c r="F255" s="256" t="s">
        <v>1508</v>
      </c>
      <c r="G255" s="253"/>
      <c r="H255" s="257">
        <v>34.5</v>
      </c>
      <c r="I255" s="258"/>
      <c r="J255" s="253"/>
      <c r="K255" s="253"/>
      <c r="L255" s="259"/>
      <c r="M255" s="260"/>
      <c r="N255" s="261"/>
      <c r="O255" s="261"/>
      <c r="P255" s="261"/>
      <c r="Q255" s="261"/>
      <c r="R255" s="261"/>
      <c r="S255" s="261"/>
      <c r="T255" s="26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3" t="s">
        <v>1361</v>
      </c>
      <c r="AU255" s="263" t="s">
        <v>88</v>
      </c>
      <c r="AV255" s="13" t="s">
        <v>88</v>
      </c>
      <c r="AW255" s="13" t="s">
        <v>34</v>
      </c>
      <c r="AX255" s="13" t="s">
        <v>78</v>
      </c>
      <c r="AY255" s="263" t="s">
        <v>159</v>
      </c>
    </row>
    <row r="256" s="14" customFormat="1">
      <c r="A256" s="14"/>
      <c r="B256" s="264"/>
      <c r="C256" s="265"/>
      <c r="D256" s="254" t="s">
        <v>1361</v>
      </c>
      <c r="E256" s="266" t="s">
        <v>1</v>
      </c>
      <c r="F256" s="267" t="s">
        <v>1363</v>
      </c>
      <c r="G256" s="265"/>
      <c r="H256" s="268">
        <v>34.5</v>
      </c>
      <c r="I256" s="269"/>
      <c r="J256" s="265"/>
      <c r="K256" s="265"/>
      <c r="L256" s="270"/>
      <c r="M256" s="271"/>
      <c r="N256" s="272"/>
      <c r="O256" s="272"/>
      <c r="P256" s="272"/>
      <c r="Q256" s="272"/>
      <c r="R256" s="272"/>
      <c r="S256" s="272"/>
      <c r="T256" s="27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74" t="s">
        <v>1361</v>
      </c>
      <c r="AU256" s="274" t="s">
        <v>88</v>
      </c>
      <c r="AV256" s="14" t="s">
        <v>168</v>
      </c>
      <c r="AW256" s="14" t="s">
        <v>34</v>
      </c>
      <c r="AX256" s="14" t="s">
        <v>86</v>
      </c>
      <c r="AY256" s="274" t="s">
        <v>159</v>
      </c>
    </row>
    <row r="257" s="2" customFormat="1" ht="16.5" customHeight="1">
      <c r="A257" s="39"/>
      <c r="B257" s="40"/>
      <c r="C257" s="235" t="s">
        <v>299</v>
      </c>
      <c r="D257" s="235" t="s">
        <v>316</v>
      </c>
      <c r="E257" s="236" t="s">
        <v>1509</v>
      </c>
      <c r="F257" s="237" t="s">
        <v>1510</v>
      </c>
      <c r="G257" s="238" t="s">
        <v>1419</v>
      </c>
      <c r="H257" s="239">
        <v>34.5</v>
      </c>
      <c r="I257" s="240"/>
      <c r="J257" s="241">
        <f>ROUND(I257*H257,2)</f>
        <v>0</v>
      </c>
      <c r="K257" s="242"/>
      <c r="L257" s="45"/>
      <c r="M257" s="243" t="s">
        <v>1</v>
      </c>
      <c r="N257" s="244" t="s">
        <v>43</v>
      </c>
      <c r="O257" s="92"/>
      <c r="P257" s="231">
        <f>O257*H257</f>
        <v>0</v>
      </c>
      <c r="Q257" s="231">
        <v>0</v>
      </c>
      <c r="R257" s="231">
        <f>Q257*H257</f>
        <v>0</v>
      </c>
      <c r="S257" s="231">
        <v>0</v>
      </c>
      <c r="T257" s="232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3" t="s">
        <v>168</v>
      </c>
      <c r="AT257" s="233" t="s">
        <v>316</v>
      </c>
      <c r="AU257" s="233" t="s">
        <v>88</v>
      </c>
      <c r="AY257" s="18" t="s">
        <v>159</v>
      </c>
      <c r="BE257" s="234">
        <f>IF(N257="základní",J257,0)</f>
        <v>0</v>
      </c>
      <c r="BF257" s="234">
        <f>IF(N257="snížená",J257,0)</f>
        <v>0</v>
      </c>
      <c r="BG257" s="234">
        <f>IF(N257="zákl. přenesená",J257,0)</f>
        <v>0</v>
      </c>
      <c r="BH257" s="234">
        <f>IF(N257="sníž. přenesená",J257,0)</f>
        <v>0</v>
      </c>
      <c r="BI257" s="234">
        <f>IF(N257="nulová",J257,0)</f>
        <v>0</v>
      </c>
      <c r="BJ257" s="18" t="s">
        <v>86</v>
      </c>
      <c r="BK257" s="234">
        <f>ROUND(I257*H257,2)</f>
        <v>0</v>
      </c>
      <c r="BL257" s="18" t="s">
        <v>168</v>
      </c>
      <c r="BM257" s="233" t="s">
        <v>1511</v>
      </c>
    </row>
    <row r="258" s="2" customFormat="1" ht="24.15" customHeight="1">
      <c r="A258" s="39"/>
      <c r="B258" s="40"/>
      <c r="C258" s="235" t="s">
        <v>303</v>
      </c>
      <c r="D258" s="235" t="s">
        <v>316</v>
      </c>
      <c r="E258" s="236" t="s">
        <v>1512</v>
      </c>
      <c r="F258" s="237" t="s">
        <v>1513</v>
      </c>
      <c r="G258" s="238" t="s">
        <v>1427</v>
      </c>
      <c r="H258" s="239">
        <v>0.22500000000000001</v>
      </c>
      <c r="I258" s="240"/>
      <c r="J258" s="241">
        <f>ROUND(I258*H258,2)</f>
        <v>0</v>
      </c>
      <c r="K258" s="242"/>
      <c r="L258" s="45"/>
      <c r="M258" s="243" t="s">
        <v>1</v>
      </c>
      <c r="N258" s="244" t="s">
        <v>43</v>
      </c>
      <c r="O258" s="92"/>
      <c r="P258" s="231">
        <f>O258*H258</f>
        <v>0</v>
      </c>
      <c r="Q258" s="231">
        <v>1.05291</v>
      </c>
      <c r="R258" s="231">
        <f>Q258*H258</f>
        <v>0.23690475</v>
      </c>
      <c r="S258" s="231">
        <v>0</v>
      </c>
      <c r="T258" s="232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3" t="s">
        <v>168</v>
      </c>
      <c r="AT258" s="233" t="s">
        <v>316</v>
      </c>
      <c r="AU258" s="233" t="s">
        <v>88</v>
      </c>
      <c r="AY258" s="18" t="s">
        <v>159</v>
      </c>
      <c r="BE258" s="234">
        <f>IF(N258="základní",J258,0)</f>
        <v>0</v>
      </c>
      <c r="BF258" s="234">
        <f>IF(N258="snížená",J258,0)</f>
        <v>0</v>
      </c>
      <c r="BG258" s="234">
        <f>IF(N258="zákl. přenesená",J258,0)</f>
        <v>0</v>
      </c>
      <c r="BH258" s="234">
        <f>IF(N258="sníž. přenesená",J258,0)</f>
        <v>0</v>
      </c>
      <c r="BI258" s="234">
        <f>IF(N258="nulová",J258,0)</f>
        <v>0</v>
      </c>
      <c r="BJ258" s="18" t="s">
        <v>86</v>
      </c>
      <c r="BK258" s="234">
        <f>ROUND(I258*H258,2)</f>
        <v>0</v>
      </c>
      <c r="BL258" s="18" t="s">
        <v>168</v>
      </c>
      <c r="BM258" s="233" t="s">
        <v>1514</v>
      </c>
    </row>
    <row r="259" s="13" customFormat="1">
      <c r="A259" s="13"/>
      <c r="B259" s="252"/>
      <c r="C259" s="253"/>
      <c r="D259" s="254" t="s">
        <v>1361</v>
      </c>
      <c r="E259" s="255" t="s">
        <v>1</v>
      </c>
      <c r="F259" s="256" t="s">
        <v>1515</v>
      </c>
      <c r="G259" s="253"/>
      <c r="H259" s="257">
        <v>0.22500000000000001</v>
      </c>
      <c r="I259" s="258"/>
      <c r="J259" s="253"/>
      <c r="K259" s="253"/>
      <c r="L259" s="259"/>
      <c r="M259" s="260"/>
      <c r="N259" s="261"/>
      <c r="O259" s="261"/>
      <c r="P259" s="261"/>
      <c r="Q259" s="261"/>
      <c r="R259" s="261"/>
      <c r="S259" s="261"/>
      <c r="T259" s="26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3" t="s">
        <v>1361</v>
      </c>
      <c r="AU259" s="263" t="s">
        <v>88</v>
      </c>
      <c r="AV259" s="13" t="s">
        <v>88</v>
      </c>
      <c r="AW259" s="13" t="s">
        <v>34</v>
      </c>
      <c r="AX259" s="13" t="s">
        <v>78</v>
      </c>
      <c r="AY259" s="263" t="s">
        <v>159</v>
      </c>
    </row>
    <row r="260" s="14" customFormat="1">
      <c r="A260" s="14"/>
      <c r="B260" s="264"/>
      <c r="C260" s="265"/>
      <c r="D260" s="254" t="s">
        <v>1361</v>
      </c>
      <c r="E260" s="266" t="s">
        <v>1</v>
      </c>
      <c r="F260" s="267" t="s">
        <v>1363</v>
      </c>
      <c r="G260" s="265"/>
      <c r="H260" s="268">
        <v>0.22500000000000001</v>
      </c>
      <c r="I260" s="269"/>
      <c r="J260" s="265"/>
      <c r="K260" s="265"/>
      <c r="L260" s="270"/>
      <c r="M260" s="271"/>
      <c r="N260" s="272"/>
      <c r="O260" s="272"/>
      <c r="P260" s="272"/>
      <c r="Q260" s="272"/>
      <c r="R260" s="272"/>
      <c r="S260" s="272"/>
      <c r="T260" s="27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74" t="s">
        <v>1361</v>
      </c>
      <c r="AU260" s="274" t="s">
        <v>88</v>
      </c>
      <c r="AV260" s="14" t="s">
        <v>168</v>
      </c>
      <c r="AW260" s="14" t="s">
        <v>34</v>
      </c>
      <c r="AX260" s="14" t="s">
        <v>86</v>
      </c>
      <c r="AY260" s="274" t="s">
        <v>159</v>
      </c>
    </row>
    <row r="261" s="2" customFormat="1" ht="24.15" customHeight="1">
      <c r="A261" s="39"/>
      <c r="B261" s="40"/>
      <c r="C261" s="235" t="s">
        <v>307</v>
      </c>
      <c r="D261" s="235" t="s">
        <v>316</v>
      </c>
      <c r="E261" s="236" t="s">
        <v>1516</v>
      </c>
      <c r="F261" s="237" t="s">
        <v>1517</v>
      </c>
      <c r="G261" s="238" t="s">
        <v>1419</v>
      </c>
      <c r="H261" s="239">
        <v>123</v>
      </c>
      <c r="I261" s="240"/>
      <c r="J261" s="241">
        <f>ROUND(I261*H261,2)</f>
        <v>0</v>
      </c>
      <c r="K261" s="242"/>
      <c r="L261" s="45"/>
      <c r="M261" s="243" t="s">
        <v>1</v>
      </c>
      <c r="N261" s="244" t="s">
        <v>43</v>
      </c>
      <c r="O261" s="92"/>
      <c r="P261" s="231">
        <f>O261*H261</f>
        <v>0</v>
      </c>
      <c r="Q261" s="231">
        <v>0</v>
      </c>
      <c r="R261" s="231">
        <f>Q261*H261</f>
        <v>0</v>
      </c>
      <c r="S261" s="231">
        <v>0</v>
      </c>
      <c r="T261" s="232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3" t="s">
        <v>168</v>
      </c>
      <c r="AT261" s="233" t="s">
        <v>316</v>
      </c>
      <c r="AU261" s="233" t="s">
        <v>88</v>
      </c>
      <c r="AY261" s="18" t="s">
        <v>159</v>
      </c>
      <c r="BE261" s="234">
        <f>IF(N261="základní",J261,0)</f>
        <v>0</v>
      </c>
      <c r="BF261" s="234">
        <f>IF(N261="snížená",J261,0)</f>
        <v>0</v>
      </c>
      <c r="BG261" s="234">
        <f>IF(N261="zákl. přenesená",J261,0)</f>
        <v>0</v>
      </c>
      <c r="BH261" s="234">
        <f>IF(N261="sníž. přenesená",J261,0)</f>
        <v>0</v>
      </c>
      <c r="BI261" s="234">
        <f>IF(N261="nulová",J261,0)</f>
        <v>0</v>
      </c>
      <c r="BJ261" s="18" t="s">
        <v>86</v>
      </c>
      <c r="BK261" s="234">
        <f>ROUND(I261*H261,2)</f>
        <v>0</v>
      </c>
      <c r="BL261" s="18" t="s">
        <v>168</v>
      </c>
      <c r="BM261" s="233" t="s">
        <v>1518</v>
      </c>
    </row>
    <row r="262" s="15" customFormat="1">
      <c r="A262" s="15"/>
      <c r="B262" s="275"/>
      <c r="C262" s="276"/>
      <c r="D262" s="254" t="s">
        <v>1361</v>
      </c>
      <c r="E262" s="277" t="s">
        <v>1</v>
      </c>
      <c r="F262" s="278" t="s">
        <v>1519</v>
      </c>
      <c r="G262" s="276"/>
      <c r="H262" s="277" t="s">
        <v>1</v>
      </c>
      <c r="I262" s="279"/>
      <c r="J262" s="276"/>
      <c r="K262" s="276"/>
      <c r="L262" s="280"/>
      <c r="M262" s="281"/>
      <c r="N262" s="282"/>
      <c r="O262" s="282"/>
      <c r="P262" s="282"/>
      <c r="Q262" s="282"/>
      <c r="R262" s="282"/>
      <c r="S262" s="282"/>
      <c r="T262" s="283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84" t="s">
        <v>1361</v>
      </c>
      <c r="AU262" s="284" t="s">
        <v>88</v>
      </c>
      <c r="AV262" s="15" t="s">
        <v>86</v>
      </c>
      <c r="AW262" s="15" t="s">
        <v>34</v>
      </c>
      <c r="AX262" s="15" t="s">
        <v>78</v>
      </c>
      <c r="AY262" s="284" t="s">
        <v>159</v>
      </c>
    </row>
    <row r="263" s="13" customFormat="1">
      <c r="A263" s="13"/>
      <c r="B263" s="252"/>
      <c r="C263" s="253"/>
      <c r="D263" s="254" t="s">
        <v>1361</v>
      </c>
      <c r="E263" s="255" t="s">
        <v>1</v>
      </c>
      <c r="F263" s="256" t="s">
        <v>1520</v>
      </c>
      <c r="G263" s="253"/>
      <c r="H263" s="257">
        <v>123</v>
      </c>
      <c r="I263" s="258"/>
      <c r="J263" s="253"/>
      <c r="K263" s="253"/>
      <c r="L263" s="259"/>
      <c r="M263" s="260"/>
      <c r="N263" s="261"/>
      <c r="O263" s="261"/>
      <c r="P263" s="261"/>
      <c r="Q263" s="261"/>
      <c r="R263" s="261"/>
      <c r="S263" s="261"/>
      <c r="T263" s="26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3" t="s">
        <v>1361</v>
      </c>
      <c r="AU263" s="263" t="s">
        <v>88</v>
      </c>
      <c r="AV263" s="13" t="s">
        <v>88</v>
      </c>
      <c r="AW263" s="13" t="s">
        <v>34</v>
      </c>
      <c r="AX263" s="13" t="s">
        <v>78</v>
      </c>
      <c r="AY263" s="263" t="s">
        <v>159</v>
      </c>
    </row>
    <row r="264" s="14" customFormat="1">
      <c r="A264" s="14"/>
      <c r="B264" s="264"/>
      <c r="C264" s="265"/>
      <c r="D264" s="254" t="s">
        <v>1361</v>
      </c>
      <c r="E264" s="266" t="s">
        <v>1</v>
      </c>
      <c r="F264" s="267" t="s">
        <v>1363</v>
      </c>
      <c r="G264" s="265"/>
      <c r="H264" s="268">
        <v>123</v>
      </c>
      <c r="I264" s="269"/>
      <c r="J264" s="265"/>
      <c r="K264" s="265"/>
      <c r="L264" s="270"/>
      <c r="M264" s="271"/>
      <c r="N264" s="272"/>
      <c r="O264" s="272"/>
      <c r="P264" s="272"/>
      <c r="Q264" s="272"/>
      <c r="R264" s="272"/>
      <c r="S264" s="272"/>
      <c r="T264" s="27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4" t="s">
        <v>1361</v>
      </c>
      <c r="AU264" s="274" t="s">
        <v>88</v>
      </c>
      <c r="AV264" s="14" t="s">
        <v>168</v>
      </c>
      <c r="AW264" s="14" t="s">
        <v>34</v>
      </c>
      <c r="AX264" s="14" t="s">
        <v>86</v>
      </c>
      <c r="AY264" s="274" t="s">
        <v>159</v>
      </c>
    </row>
    <row r="265" s="12" customFormat="1" ht="22.8" customHeight="1">
      <c r="A265" s="12"/>
      <c r="B265" s="204"/>
      <c r="C265" s="205"/>
      <c r="D265" s="206" t="s">
        <v>77</v>
      </c>
      <c r="E265" s="218" t="s">
        <v>184</v>
      </c>
      <c r="F265" s="218" t="s">
        <v>1521</v>
      </c>
      <c r="G265" s="205"/>
      <c r="H265" s="205"/>
      <c r="I265" s="208"/>
      <c r="J265" s="219">
        <f>BK265</f>
        <v>0</v>
      </c>
      <c r="K265" s="205"/>
      <c r="L265" s="210"/>
      <c r="M265" s="211"/>
      <c r="N265" s="212"/>
      <c r="O265" s="212"/>
      <c r="P265" s="213">
        <f>SUM(P266:P274)</f>
        <v>0</v>
      </c>
      <c r="Q265" s="212"/>
      <c r="R265" s="213">
        <f>SUM(R266:R274)</f>
        <v>10.89677167</v>
      </c>
      <c r="S265" s="212"/>
      <c r="T265" s="214">
        <f>SUM(T266:T274)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5" t="s">
        <v>86</v>
      </c>
      <c r="AT265" s="216" t="s">
        <v>77</v>
      </c>
      <c r="AU265" s="216" t="s">
        <v>86</v>
      </c>
      <c r="AY265" s="215" t="s">
        <v>159</v>
      </c>
      <c r="BK265" s="217">
        <f>SUM(BK266:BK274)</f>
        <v>0</v>
      </c>
    </row>
    <row r="266" s="2" customFormat="1" ht="16.5" customHeight="1">
      <c r="A266" s="39"/>
      <c r="B266" s="40"/>
      <c r="C266" s="235" t="s">
        <v>311</v>
      </c>
      <c r="D266" s="235" t="s">
        <v>316</v>
      </c>
      <c r="E266" s="236" t="s">
        <v>1522</v>
      </c>
      <c r="F266" s="237" t="s">
        <v>1523</v>
      </c>
      <c r="G266" s="238" t="s">
        <v>1419</v>
      </c>
      <c r="H266" s="239">
        <v>190.63999999999999</v>
      </c>
      <c r="I266" s="240"/>
      <c r="J266" s="241">
        <f>ROUND(I266*H266,2)</f>
        <v>0</v>
      </c>
      <c r="K266" s="242"/>
      <c r="L266" s="45"/>
      <c r="M266" s="243" t="s">
        <v>1</v>
      </c>
      <c r="N266" s="244" t="s">
        <v>43</v>
      </c>
      <c r="O266" s="92"/>
      <c r="P266" s="231">
        <f>O266*H266</f>
        <v>0</v>
      </c>
      <c r="Q266" s="231">
        <v>0.018380000000000001</v>
      </c>
      <c r="R266" s="231">
        <f>Q266*H266</f>
        <v>3.5039631999999998</v>
      </c>
      <c r="S266" s="231">
        <v>0</v>
      </c>
      <c r="T266" s="232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3" t="s">
        <v>168</v>
      </c>
      <c r="AT266" s="233" t="s">
        <v>316</v>
      </c>
      <c r="AU266" s="233" t="s">
        <v>88</v>
      </c>
      <c r="AY266" s="18" t="s">
        <v>159</v>
      </c>
      <c r="BE266" s="234">
        <f>IF(N266="základní",J266,0)</f>
        <v>0</v>
      </c>
      <c r="BF266" s="234">
        <f>IF(N266="snížená",J266,0)</f>
        <v>0</v>
      </c>
      <c r="BG266" s="234">
        <f>IF(N266="zákl. přenesená",J266,0)</f>
        <v>0</v>
      </c>
      <c r="BH266" s="234">
        <f>IF(N266="sníž. přenesená",J266,0)</f>
        <v>0</v>
      </c>
      <c r="BI266" s="234">
        <f>IF(N266="nulová",J266,0)</f>
        <v>0</v>
      </c>
      <c r="BJ266" s="18" t="s">
        <v>86</v>
      </c>
      <c r="BK266" s="234">
        <f>ROUND(I266*H266,2)</f>
        <v>0</v>
      </c>
      <c r="BL266" s="18" t="s">
        <v>168</v>
      </c>
      <c r="BM266" s="233" t="s">
        <v>1524</v>
      </c>
    </row>
    <row r="267" s="13" customFormat="1">
      <c r="A267" s="13"/>
      <c r="B267" s="252"/>
      <c r="C267" s="253"/>
      <c r="D267" s="254" t="s">
        <v>1361</v>
      </c>
      <c r="E267" s="255" t="s">
        <v>1</v>
      </c>
      <c r="F267" s="256" t="s">
        <v>1525</v>
      </c>
      <c r="G267" s="253"/>
      <c r="H267" s="257">
        <v>190.63999999999999</v>
      </c>
      <c r="I267" s="258"/>
      <c r="J267" s="253"/>
      <c r="K267" s="253"/>
      <c r="L267" s="259"/>
      <c r="M267" s="260"/>
      <c r="N267" s="261"/>
      <c r="O267" s="261"/>
      <c r="P267" s="261"/>
      <c r="Q267" s="261"/>
      <c r="R267" s="261"/>
      <c r="S267" s="261"/>
      <c r="T267" s="26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3" t="s">
        <v>1361</v>
      </c>
      <c r="AU267" s="263" t="s">
        <v>88</v>
      </c>
      <c r="AV267" s="13" t="s">
        <v>88</v>
      </c>
      <c r="AW267" s="13" t="s">
        <v>34</v>
      </c>
      <c r="AX267" s="13" t="s">
        <v>78</v>
      </c>
      <c r="AY267" s="263" t="s">
        <v>159</v>
      </c>
    </row>
    <row r="268" s="14" customFormat="1">
      <c r="A268" s="14"/>
      <c r="B268" s="264"/>
      <c r="C268" s="265"/>
      <c r="D268" s="254" t="s">
        <v>1361</v>
      </c>
      <c r="E268" s="266" t="s">
        <v>1</v>
      </c>
      <c r="F268" s="267" t="s">
        <v>1363</v>
      </c>
      <c r="G268" s="265"/>
      <c r="H268" s="268">
        <v>190.63999999999999</v>
      </c>
      <c r="I268" s="269"/>
      <c r="J268" s="265"/>
      <c r="K268" s="265"/>
      <c r="L268" s="270"/>
      <c r="M268" s="271"/>
      <c r="N268" s="272"/>
      <c r="O268" s="272"/>
      <c r="P268" s="272"/>
      <c r="Q268" s="272"/>
      <c r="R268" s="272"/>
      <c r="S268" s="272"/>
      <c r="T268" s="27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74" t="s">
        <v>1361</v>
      </c>
      <c r="AU268" s="274" t="s">
        <v>88</v>
      </c>
      <c r="AV268" s="14" t="s">
        <v>168</v>
      </c>
      <c r="AW268" s="14" t="s">
        <v>34</v>
      </c>
      <c r="AX268" s="14" t="s">
        <v>86</v>
      </c>
      <c r="AY268" s="274" t="s">
        <v>159</v>
      </c>
    </row>
    <row r="269" s="2" customFormat="1" ht="16.5" customHeight="1">
      <c r="A269" s="39"/>
      <c r="B269" s="40"/>
      <c r="C269" s="235" t="s">
        <v>315</v>
      </c>
      <c r="D269" s="235" t="s">
        <v>316</v>
      </c>
      <c r="E269" s="236" t="s">
        <v>1526</v>
      </c>
      <c r="F269" s="237" t="s">
        <v>1527</v>
      </c>
      <c r="G269" s="238" t="s">
        <v>1419</v>
      </c>
      <c r="H269" s="239">
        <v>136.095</v>
      </c>
      <c r="I269" s="240"/>
      <c r="J269" s="241">
        <f>ROUND(I269*H269,2)</f>
        <v>0</v>
      </c>
      <c r="K269" s="242"/>
      <c r="L269" s="45"/>
      <c r="M269" s="243" t="s">
        <v>1</v>
      </c>
      <c r="N269" s="244" t="s">
        <v>43</v>
      </c>
      <c r="O269" s="92"/>
      <c r="P269" s="231">
        <f>O269*H269</f>
        <v>0</v>
      </c>
      <c r="Q269" s="231">
        <v>0.026360000000000001</v>
      </c>
      <c r="R269" s="231">
        <f>Q269*H269</f>
        <v>3.5874642000000003</v>
      </c>
      <c r="S269" s="231">
        <v>0</v>
      </c>
      <c r="T269" s="232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3" t="s">
        <v>168</v>
      </c>
      <c r="AT269" s="233" t="s">
        <v>316</v>
      </c>
      <c r="AU269" s="233" t="s">
        <v>88</v>
      </c>
      <c r="AY269" s="18" t="s">
        <v>159</v>
      </c>
      <c r="BE269" s="234">
        <f>IF(N269="základní",J269,0)</f>
        <v>0</v>
      </c>
      <c r="BF269" s="234">
        <f>IF(N269="snížená",J269,0)</f>
        <v>0</v>
      </c>
      <c r="BG269" s="234">
        <f>IF(N269="zákl. přenesená",J269,0)</f>
        <v>0</v>
      </c>
      <c r="BH269" s="234">
        <f>IF(N269="sníž. přenesená",J269,0)</f>
        <v>0</v>
      </c>
      <c r="BI269" s="234">
        <f>IF(N269="nulová",J269,0)</f>
        <v>0</v>
      </c>
      <c r="BJ269" s="18" t="s">
        <v>86</v>
      </c>
      <c r="BK269" s="234">
        <f>ROUND(I269*H269,2)</f>
        <v>0</v>
      </c>
      <c r="BL269" s="18" t="s">
        <v>168</v>
      </c>
      <c r="BM269" s="233" t="s">
        <v>1528</v>
      </c>
    </row>
    <row r="270" s="13" customFormat="1">
      <c r="A270" s="13"/>
      <c r="B270" s="252"/>
      <c r="C270" s="253"/>
      <c r="D270" s="254" t="s">
        <v>1361</v>
      </c>
      <c r="E270" s="255" t="s">
        <v>1</v>
      </c>
      <c r="F270" s="256" t="s">
        <v>1529</v>
      </c>
      <c r="G270" s="253"/>
      <c r="H270" s="257">
        <v>136.095</v>
      </c>
      <c r="I270" s="258"/>
      <c r="J270" s="253"/>
      <c r="K270" s="253"/>
      <c r="L270" s="259"/>
      <c r="M270" s="260"/>
      <c r="N270" s="261"/>
      <c r="O270" s="261"/>
      <c r="P270" s="261"/>
      <c r="Q270" s="261"/>
      <c r="R270" s="261"/>
      <c r="S270" s="261"/>
      <c r="T270" s="26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3" t="s">
        <v>1361</v>
      </c>
      <c r="AU270" s="263" t="s">
        <v>88</v>
      </c>
      <c r="AV270" s="13" t="s">
        <v>88</v>
      </c>
      <c r="AW270" s="13" t="s">
        <v>34</v>
      </c>
      <c r="AX270" s="13" t="s">
        <v>78</v>
      </c>
      <c r="AY270" s="263" t="s">
        <v>159</v>
      </c>
    </row>
    <row r="271" s="14" customFormat="1">
      <c r="A271" s="14"/>
      <c r="B271" s="264"/>
      <c r="C271" s="265"/>
      <c r="D271" s="254" t="s">
        <v>1361</v>
      </c>
      <c r="E271" s="266" t="s">
        <v>1</v>
      </c>
      <c r="F271" s="267" t="s">
        <v>1363</v>
      </c>
      <c r="G271" s="265"/>
      <c r="H271" s="268">
        <v>136.095</v>
      </c>
      <c r="I271" s="269"/>
      <c r="J271" s="265"/>
      <c r="K271" s="265"/>
      <c r="L271" s="270"/>
      <c r="M271" s="271"/>
      <c r="N271" s="272"/>
      <c r="O271" s="272"/>
      <c r="P271" s="272"/>
      <c r="Q271" s="272"/>
      <c r="R271" s="272"/>
      <c r="S271" s="272"/>
      <c r="T271" s="27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4" t="s">
        <v>1361</v>
      </c>
      <c r="AU271" s="274" t="s">
        <v>88</v>
      </c>
      <c r="AV271" s="14" t="s">
        <v>168</v>
      </c>
      <c r="AW271" s="14" t="s">
        <v>34</v>
      </c>
      <c r="AX271" s="14" t="s">
        <v>86</v>
      </c>
      <c r="AY271" s="274" t="s">
        <v>159</v>
      </c>
    </row>
    <row r="272" s="2" customFormat="1" ht="16.5" customHeight="1">
      <c r="A272" s="39"/>
      <c r="B272" s="40"/>
      <c r="C272" s="235" t="s">
        <v>322</v>
      </c>
      <c r="D272" s="235" t="s">
        <v>316</v>
      </c>
      <c r="E272" s="236" t="s">
        <v>1530</v>
      </c>
      <c r="F272" s="237" t="s">
        <v>1531</v>
      </c>
      <c r="G272" s="238" t="s">
        <v>1373</v>
      </c>
      <c r="H272" s="239">
        <v>1.5209999999999999</v>
      </c>
      <c r="I272" s="240"/>
      <c r="J272" s="241">
        <f>ROUND(I272*H272,2)</f>
        <v>0</v>
      </c>
      <c r="K272" s="242"/>
      <c r="L272" s="45"/>
      <c r="M272" s="243" t="s">
        <v>1</v>
      </c>
      <c r="N272" s="244" t="s">
        <v>43</v>
      </c>
      <c r="O272" s="92"/>
      <c r="P272" s="231">
        <f>O272*H272</f>
        <v>0</v>
      </c>
      <c r="Q272" s="231">
        <v>2.5018699999999998</v>
      </c>
      <c r="R272" s="231">
        <f>Q272*H272</f>
        <v>3.8053442699999995</v>
      </c>
      <c r="S272" s="231">
        <v>0</v>
      </c>
      <c r="T272" s="232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3" t="s">
        <v>168</v>
      </c>
      <c r="AT272" s="233" t="s">
        <v>316</v>
      </c>
      <c r="AU272" s="233" t="s">
        <v>88</v>
      </c>
      <c r="AY272" s="18" t="s">
        <v>159</v>
      </c>
      <c r="BE272" s="234">
        <f>IF(N272="základní",J272,0)</f>
        <v>0</v>
      </c>
      <c r="BF272" s="234">
        <f>IF(N272="snížená",J272,0)</f>
        <v>0</v>
      </c>
      <c r="BG272" s="234">
        <f>IF(N272="zákl. přenesená",J272,0)</f>
        <v>0</v>
      </c>
      <c r="BH272" s="234">
        <f>IF(N272="sníž. přenesená",J272,0)</f>
        <v>0</v>
      </c>
      <c r="BI272" s="234">
        <f>IF(N272="nulová",J272,0)</f>
        <v>0</v>
      </c>
      <c r="BJ272" s="18" t="s">
        <v>86</v>
      </c>
      <c r="BK272" s="234">
        <f>ROUND(I272*H272,2)</f>
        <v>0</v>
      </c>
      <c r="BL272" s="18" t="s">
        <v>168</v>
      </c>
      <c r="BM272" s="233" t="s">
        <v>1532</v>
      </c>
    </row>
    <row r="273" s="13" customFormat="1">
      <c r="A273" s="13"/>
      <c r="B273" s="252"/>
      <c r="C273" s="253"/>
      <c r="D273" s="254" t="s">
        <v>1361</v>
      </c>
      <c r="E273" s="255" t="s">
        <v>1</v>
      </c>
      <c r="F273" s="256" t="s">
        <v>1533</v>
      </c>
      <c r="G273" s="253"/>
      <c r="H273" s="257">
        <v>1.5209999999999999</v>
      </c>
      <c r="I273" s="258"/>
      <c r="J273" s="253"/>
      <c r="K273" s="253"/>
      <c r="L273" s="259"/>
      <c r="M273" s="260"/>
      <c r="N273" s="261"/>
      <c r="O273" s="261"/>
      <c r="P273" s="261"/>
      <c r="Q273" s="261"/>
      <c r="R273" s="261"/>
      <c r="S273" s="261"/>
      <c r="T273" s="26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3" t="s">
        <v>1361</v>
      </c>
      <c r="AU273" s="263" t="s">
        <v>88</v>
      </c>
      <c r="AV273" s="13" t="s">
        <v>88</v>
      </c>
      <c r="AW273" s="13" t="s">
        <v>34</v>
      </c>
      <c r="AX273" s="13" t="s">
        <v>78</v>
      </c>
      <c r="AY273" s="263" t="s">
        <v>159</v>
      </c>
    </row>
    <row r="274" s="14" customFormat="1">
      <c r="A274" s="14"/>
      <c r="B274" s="264"/>
      <c r="C274" s="265"/>
      <c r="D274" s="254" t="s">
        <v>1361</v>
      </c>
      <c r="E274" s="266" t="s">
        <v>1</v>
      </c>
      <c r="F274" s="267" t="s">
        <v>1363</v>
      </c>
      <c r="G274" s="265"/>
      <c r="H274" s="268">
        <v>1.5209999999999999</v>
      </c>
      <c r="I274" s="269"/>
      <c r="J274" s="265"/>
      <c r="K274" s="265"/>
      <c r="L274" s="270"/>
      <c r="M274" s="271"/>
      <c r="N274" s="272"/>
      <c r="O274" s="272"/>
      <c r="P274" s="272"/>
      <c r="Q274" s="272"/>
      <c r="R274" s="272"/>
      <c r="S274" s="272"/>
      <c r="T274" s="27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4" t="s">
        <v>1361</v>
      </c>
      <c r="AU274" s="274" t="s">
        <v>88</v>
      </c>
      <c r="AV274" s="14" t="s">
        <v>168</v>
      </c>
      <c r="AW274" s="14" t="s">
        <v>34</v>
      </c>
      <c r="AX274" s="14" t="s">
        <v>86</v>
      </c>
      <c r="AY274" s="274" t="s">
        <v>159</v>
      </c>
    </row>
    <row r="275" s="12" customFormat="1" ht="22.8" customHeight="1">
      <c r="A275" s="12"/>
      <c r="B275" s="204"/>
      <c r="C275" s="205"/>
      <c r="D275" s="206" t="s">
        <v>77</v>
      </c>
      <c r="E275" s="218" t="s">
        <v>167</v>
      </c>
      <c r="F275" s="218" t="s">
        <v>1534</v>
      </c>
      <c r="G275" s="205"/>
      <c r="H275" s="205"/>
      <c r="I275" s="208"/>
      <c r="J275" s="219">
        <f>BK275</f>
        <v>0</v>
      </c>
      <c r="K275" s="205"/>
      <c r="L275" s="210"/>
      <c r="M275" s="211"/>
      <c r="N275" s="212"/>
      <c r="O275" s="212"/>
      <c r="P275" s="213">
        <f>SUM(P276:P280)</f>
        <v>0</v>
      </c>
      <c r="Q275" s="212"/>
      <c r="R275" s="213">
        <f>SUM(R276:R280)</f>
        <v>0.025020000000000001</v>
      </c>
      <c r="S275" s="212"/>
      <c r="T275" s="214">
        <f>SUM(T276:T280)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5" t="s">
        <v>86</v>
      </c>
      <c r="AT275" s="216" t="s">
        <v>77</v>
      </c>
      <c r="AU275" s="216" t="s">
        <v>86</v>
      </c>
      <c r="AY275" s="215" t="s">
        <v>159</v>
      </c>
      <c r="BK275" s="217">
        <f>SUM(BK276:BK280)</f>
        <v>0</v>
      </c>
    </row>
    <row r="276" s="2" customFormat="1" ht="16.5" customHeight="1">
      <c r="A276" s="39"/>
      <c r="B276" s="40"/>
      <c r="C276" s="235" t="s">
        <v>326</v>
      </c>
      <c r="D276" s="235" t="s">
        <v>316</v>
      </c>
      <c r="E276" s="236" t="s">
        <v>1535</v>
      </c>
      <c r="F276" s="237" t="s">
        <v>1536</v>
      </c>
      <c r="G276" s="238" t="s">
        <v>341</v>
      </c>
      <c r="H276" s="239">
        <v>9</v>
      </c>
      <c r="I276" s="240"/>
      <c r="J276" s="241">
        <f>ROUND(I276*H276,2)</f>
        <v>0</v>
      </c>
      <c r="K276" s="242"/>
      <c r="L276" s="45"/>
      <c r="M276" s="243" t="s">
        <v>1</v>
      </c>
      <c r="N276" s="244" t="s">
        <v>43</v>
      </c>
      <c r="O276" s="92"/>
      <c r="P276" s="231">
        <f>O276*H276</f>
        <v>0</v>
      </c>
      <c r="Q276" s="231">
        <v>0.0027799999999999999</v>
      </c>
      <c r="R276" s="231">
        <f>Q276*H276</f>
        <v>0.025020000000000001</v>
      </c>
      <c r="S276" s="231">
        <v>0</v>
      </c>
      <c r="T276" s="232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3" t="s">
        <v>168</v>
      </c>
      <c r="AT276" s="233" t="s">
        <v>316</v>
      </c>
      <c r="AU276" s="233" t="s">
        <v>88</v>
      </c>
      <c r="AY276" s="18" t="s">
        <v>159</v>
      </c>
      <c r="BE276" s="234">
        <f>IF(N276="základní",J276,0)</f>
        <v>0</v>
      </c>
      <c r="BF276" s="234">
        <f>IF(N276="snížená",J276,0)</f>
        <v>0</v>
      </c>
      <c r="BG276" s="234">
        <f>IF(N276="zákl. přenesená",J276,0)</f>
        <v>0</v>
      </c>
      <c r="BH276" s="234">
        <f>IF(N276="sníž. přenesená",J276,0)</f>
        <v>0</v>
      </c>
      <c r="BI276" s="234">
        <f>IF(N276="nulová",J276,0)</f>
        <v>0</v>
      </c>
      <c r="BJ276" s="18" t="s">
        <v>86</v>
      </c>
      <c r="BK276" s="234">
        <f>ROUND(I276*H276,2)</f>
        <v>0</v>
      </c>
      <c r="BL276" s="18" t="s">
        <v>168</v>
      </c>
      <c r="BM276" s="233" t="s">
        <v>1537</v>
      </c>
    </row>
    <row r="277" s="15" customFormat="1">
      <c r="A277" s="15"/>
      <c r="B277" s="275"/>
      <c r="C277" s="276"/>
      <c r="D277" s="254" t="s">
        <v>1361</v>
      </c>
      <c r="E277" s="277" t="s">
        <v>1</v>
      </c>
      <c r="F277" s="278" t="s">
        <v>1538</v>
      </c>
      <c r="G277" s="276"/>
      <c r="H277" s="277" t="s">
        <v>1</v>
      </c>
      <c r="I277" s="279"/>
      <c r="J277" s="276"/>
      <c r="K277" s="276"/>
      <c r="L277" s="280"/>
      <c r="M277" s="281"/>
      <c r="N277" s="282"/>
      <c r="O277" s="282"/>
      <c r="P277" s="282"/>
      <c r="Q277" s="282"/>
      <c r="R277" s="282"/>
      <c r="S277" s="282"/>
      <c r="T277" s="283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84" t="s">
        <v>1361</v>
      </c>
      <c r="AU277" s="284" t="s">
        <v>88</v>
      </c>
      <c r="AV277" s="15" t="s">
        <v>86</v>
      </c>
      <c r="AW277" s="15" t="s">
        <v>34</v>
      </c>
      <c r="AX277" s="15" t="s">
        <v>78</v>
      </c>
      <c r="AY277" s="284" t="s">
        <v>159</v>
      </c>
    </row>
    <row r="278" s="15" customFormat="1">
      <c r="A278" s="15"/>
      <c r="B278" s="275"/>
      <c r="C278" s="276"/>
      <c r="D278" s="254" t="s">
        <v>1361</v>
      </c>
      <c r="E278" s="277" t="s">
        <v>1</v>
      </c>
      <c r="F278" s="278" t="s">
        <v>1539</v>
      </c>
      <c r="G278" s="276"/>
      <c r="H278" s="277" t="s">
        <v>1</v>
      </c>
      <c r="I278" s="279"/>
      <c r="J278" s="276"/>
      <c r="K278" s="276"/>
      <c r="L278" s="280"/>
      <c r="M278" s="281"/>
      <c r="N278" s="282"/>
      <c r="O278" s="282"/>
      <c r="P278" s="282"/>
      <c r="Q278" s="282"/>
      <c r="R278" s="282"/>
      <c r="S278" s="282"/>
      <c r="T278" s="283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84" t="s">
        <v>1361</v>
      </c>
      <c r="AU278" s="284" t="s">
        <v>88</v>
      </c>
      <c r="AV278" s="15" t="s">
        <v>86</v>
      </c>
      <c r="AW278" s="15" t="s">
        <v>34</v>
      </c>
      <c r="AX278" s="15" t="s">
        <v>78</v>
      </c>
      <c r="AY278" s="284" t="s">
        <v>159</v>
      </c>
    </row>
    <row r="279" s="13" customFormat="1">
      <c r="A279" s="13"/>
      <c r="B279" s="252"/>
      <c r="C279" s="253"/>
      <c r="D279" s="254" t="s">
        <v>1361</v>
      </c>
      <c r="E279" s="255" t="s">
        <v>1</v>
      </c>
      <c r="F279" s="256" t="s">
        <v>1540</v>
      </c>
      <c r="G279" s="253"/>
      <c r="H279" s="257">
        <v>9</v>
      </c>
      <c r="I279" s="258"/>
      <c r="J279" s="253"/>
      <c r="K279" s="253"/>
      <c r="L279" s="259"/>
      <c r="M279" s="260"/>
      <c r="N279" s="261"/>
      <c r="O279" s="261"/>
      <c r="P279" s="261"/>
      <c r="Q279" s="261"/>
      <c r="R279" s="261"/>
      <c r="S279" s="261"/>
      <c r="T279" s="26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3" t="s">
        <v>1361</v>
      </c>
      <c r="AU279" s="263" t="s">
        <v>88</v>
      </c>
      <c r="AV279" s="13" t="s">
        <v>88</v>
      </c>
      <c r="AW279" s="13" t="s">
        <v>34</v>
      </c>
      <c r="AX279" s="13" t="s">
        <v>78</v>
      </c>
      <c r="AY279" s="263" t="s">
        <v>159</v>
      </c>
    </row>
    <row r="280" s="14" customFormat="1">
      <c r="A280" s="14"/>
      <c r="B280" s="264"/>
      <c r="C280" s="265"/>
      <c r="D280" s="254" t="s">
        <v>1361</v>
      </c>
      <c r="E280" s="266" t="s">
        <v>1</v>
      </c>
      <c r="F280" s="267" t="s">
        <v>1363</v>
      </c>
      <c r="G280" s="265"/>
      <c r="H280" s="268">
        <v>9</v>
      </c>
      <c r="I280" s="269"/>
      <c r="J280" s="265"/>
      <c r="K280" s="265"/>
      <c r="L280" s="270"/>
      <c r="M280" s="271"/>
      <c r="N280" s="272"/>
      <c r="O280" s="272"/>
      <c r="P280" s="272"/>
      <c r="Q280" s="272"/>
      <c r="R280" s="272"/>
      <c r="S280" s="272"/>
      <c r="T280" s="27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74" t="s">
        <v>1361</v>
      </c>
      <c r="AU280" s="274" t="s">
        <v>88</v>
      </c>
      <c r="AV280" s="14" t="s">
        <v>168</v>
      </c>
      <c r="AW280" s="14" t="s">
        <v>34</v>
      </c>
      <c r="AX280" s="14" t="s">
        <v>86</v>
      </c>
      <c r="AY280" s="274" t="s">
        <v>159</v>
      </c>
    </row>
    <row r="281" s="12" customFormat="1" ht="22.8" customHeight="1">
      <c r="A281" s="12"/>
      <c r="B281" s="204"/>
      <c r="C281" s="205"/>
      <c r="D281" s="206" t="s">
        <v>77</v>
      </c>
      <c r="E281" s="218" t="s">
        <v>195</v>
      </c>
      <c r="F281" s="218" t="s">
        <v>1541</v>
      </c>
      <c r="G281" s="205"/>
      <c r="H281" s="205"/>
      <c r="I281" s="208"/>
      <c r="J281" s="219">
        <f>BK281</f>
        <v>0</v>
      </c>
      <c r="K281" s="205"/>
      <c r="L281" s="210"/>
      <c r="M281" s="211"/>
      <c r="N281" s="212"/>
      <c r="O281" s="212"/>
      <c r="P281" s="213">
        <f>SUM(P282:P334)</f>
        <v>0</v>
      </c>
      <c r="Q281" s="212"/>
      <c r="R281" s="213">
        <f>SUM(R282:R334)</f>
        <v>0.46739399999999998</v>
      </c>
      <c r="S281" s="212"/>
      <c r="T281" s="214">
        <f>SUM(T282:T334)</f>
        <v>0.37552799999999997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5" t="s">
        <v>86</v>
      </c>
      <c r="AT281" s="216" t="s">
        <v>77</v>
      </c>
      <c r="AU281" s="216" t="s">
        <v>86</v>
      </c>
      <c r="AY281" s="215" t="s">
        <v>159</v>
      </c>
      <c r="BK281" s="217">
        <f>SUM(BK282:BK334)</f>
        <v>0</v>
      </c>
    </row>
    <row r="282" s="2" customFormat="1" ht="24.15" customHeight="1">
      <c r="A282" s="39"/>
      <c r="B282" s="40"/>
      <c r="C282" s="235" t="s">
        <v>330</v>
      </c>
      <c r="D282" s="235" t="s">
        <v>316</v>
      </c>
      <c r="E282" s="236" t="s">
        <v>1542</v>
      </c>
      <c r="F282" s="237" t="s">
        <v>1543</v>
      </c>
      <c r="G282" s="238" t="s">
        <v>1419</v>
      </c>
      <c r="H282" s="239">
        <v>163.80000000000001</v>
      </c>
      <c r="I282" s="240"/>
      <c r="J282" s="241">
        <f>ROUND(I282*H282,2)</f>
        <v>0</v>
      </c>
      <c r="K282" s="242"/>
      <c r="L282" s="45"/>
      <c r="M282" s="243" t="s">
        <v>1</v>
      </c>
      <c r="N282" s="244" t="s">
        <v>43</v>
      </c>
      <c r="O282" s="92"/>
      <c r="P282" s="231">
        <f>O282*H282</f>
        <v>0</v>
      </c>
      <c r="Q282" s="231">
        <v>0.00036000000000000002</v>
      </c>
      <c r="R282" s="231">
        <f>Q282*H282</f>
        <v>0.058968000000000007</v>
      </c>
      <c r="S282" s="231">
        <v>0</v>
      </c>
      <c r="T282" s="232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3" t="s">
        <v>168</v>
      </c>
      <c r="AT282" s="233" t="s">
        <v>316</v>
      </c>
      <c r="AU282" s="233" t="s">
        <v>88</v>
      </c>
      <c r="AY282" s="18" t="s">
        <v>159</v>
      </c>
      <c r="BE282" s="234">
        <f>IF(N282="základní",J282,0)</f>
        <v>0</v>
      </c>
      <c r="BF282" s="234">
        <f>IF(N282="snížená",J282,0)</f>
        <v>0</v>
      </c>
      <c r="BG282" s="234">
        <f>IF(N282="zákl. přenesená",J282,0)</f>
        <v>0</v>
      </c>
      <c r="BH282" s="234">
        <f>IF(N282="sníž. přenesená",J282,0)</f>
        <v>0</v>
      </c>
      <c r="BI282" s="234">
        <f>IF(N282="nulová",J282,0)</f>
        <v>0</v>
      </c>
      <c r="BJ282" s="18" t="s">
        <v>86</v>
      </c>
      <c r="BK282" s="234">
        <f>ROUND(I282*H282,2)</f>
        <v>0</v>
      </c>
      <c r="BL282" s="18" t="s">
        <v>168</v>
      </c>
      <c r="BM282" s="233" t="s">
        <v>1544</v>
      </c>
    </row>
    <row r="283" s="13" customFormat="1">
      <c r="A283" s="13"/>
      <c r="B283" s="252"/>
      <c r="C283" s="253"/>
      <c r="D283" s="254" t="s">
        <v>1361</v>
      </c>
      <c r="E283" s="255" t="s">
        <v>1</v>
      </c>
      <c r="F283" s="256" t="s">
        <v>1545</v>
      </c>
      <c r="G283" s="253"/>
      <c r="H283" s="257">
        <v>163.80000000000001</v>
      </c>
      <c r="I283" s="258"/>
      <c r="J283" s="253"/>
      <c r="K283" s="253"/>
      <c r="L283" s="259"/>
      <c r="M283" s="260"/>
      <c r="N283" s="261"/>
      <c r="O283" s="261"/>
      <c r="P283" s="261"/>
      <c r="Q283" s="261"/>
      <c r="R283" s="261"/>
      <c r="S283" s="261"/>
      <c r="T283" s="26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3" t="s">
        <v>1361</v>
      </c>
      <c r="AU283" s="263" t="s">
        <v>88</v>
      </c>
      <c r="AV283" s="13" t="s">
        <v>88</v>
      </c>
      <c r="AW283" s="13" t="s">
        <v>34</v>
      </c>
      <c r="AX283" s="13" t="s">
        <v>78</v>
      </c>
      <c r="AY283" s="263" t="s">
        <v>159</v>
      </c>
    </row>
    <row r="284" s="14" customFormat="1">
      <c r="A284" s="14"/>
      <c r="B284" s="264"/>
      <c r="C284" s="265"/>
      <c r="D284" s="254" t="s">
        <v>1361</v>
      </c>
      <c r="E284" s="266" t="s">
        <v>1</v>
      </c>
      <c r="F284" s="267" t="s">
        <v>1363</v>
      </c>
      <c r="G284" s="265"/>
      <c r="H284" s="268">
        <v>163.80000000000001</v>
      </c>
      <c r="I284" s="269"/>
      <c r="J284" s="265"/>
      <c r="K284" s="265"/>
      <c r="L284" s="270"/>
      <c r="M284" s="271"/>
      <c r="N284" s="272"/>
      <c r="O284" s="272"/>
      <c r="P284" s="272"/>
      <c r="Q284" s="272"/>
      <c r="R284" s="272"/>
      <c r="S284" s="272"/>
      <c r="T284" s="27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74" t="s">
        <v>1361</v>
      </c>
      <c r="AU284" s="274" t="s">
        <v>88</v>
      </c>
      <c r="AV284" s="14" t="s">
        <v>168</v>
      </c>
      <c r="AW284" s="14" t="s">
        <v>34</v>
      </c>
      <c r="AX284" s="14" t="s">
        <v>86</v>
      </c>
      <c r="AY284" s="274" t="s">
        <v>159</v>
      </c>
    </row>
    <row r="285" s="2" customFormat="1" ht="21.75" customHeight="1">
      <c r="A285" s="39"/>
      <c r="B285" s="40"/>
      <c r="C285" s="235" t="s">
        <v>334</v>
      </c>
      <c r="D285" s="235" t="s">
        <v>316</v>
      </c>
      <c r="E285" s="236" t="s">
        <v>1546</v>
      </c>
      <c r="F285" s="237" t="s">
        <v>1547</v>
      </c>
      <c r="G285" s="238" t="s">
        <v>1373</v>
      </c>
      <c r="H285" s="239">
        <v>404.35199999999998</v>
      </c>
      <c r="I285" s="240"/>
      <c r="J285" s="241">
        <f>ROUND(I285*H285,2)</f>
        <v>0</v>
      </c>
      <c r="K285" s="242"/>
      <c r="L285" s="45"/>
      <c r="M285" s="243" t="s">
        <v>1</v>
      </c>
      <c r="N285" s="244" t="s">
        <v>43</v>
      </c>
      <c r="O285" s="92"/>
      <c r="P285" s="231">
        <f>O285*H285</f>
        <v>0</v>
      </c>
      <c r="Q285" s="231">
        <v>0</v>
      </c>
      <c r="R285" s="231">
        <f>Q285*H285</f>
        <v>0</v>
      </c>
      <c r="S285" s="231">
        <v>0</v>
      </c>
      <c r="T285" s="232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3" t="s">
        <v>168</v>
      </c>
      <c r="AT285" s="233" t="s">
        <v>316</v>
      </c>
      <c r="AU285" s="233" t="s">
        <v>88</v>
      </c>
      <c r="AY285" s="18" t="s">
        <v>159</v>
      </c>
      <c r="BE285" s="234">
        <f>IF(N285="základní",J285,0)</f>
        <v>0</v>
      </c>
      <c r="BF285" s="234">
        <f>IF(N285="snížená",J285,0)</f>
        <v>0</v>
      </c>
      <c r="BG285" s="234">
        <f>IF(N285="zákl. přenesená",J285,0)</f>
        <v>0</v>
      </c>
      <c r="BH285" s="234">
        <f>IF(N285="sníž. přenesená",J285,0)</f>
        <v>0</v>
      </c>
      <c r="BI285" s="234">
        <f>IF(N285="nulová",J285,0)</f>
        <v>0</v>
      </c>
      <c r="BJ285" s="18" t="s">
        <v>86</v>
      </c>
      <c r="BK285" s="234">
        <f>ROUND(I285*H285,2)</f>
        <v>0</v>
      </c>
      <c r="BL285" s="18" t="s">
        <v>168</v>
      </c>
      <c r="BM285" s="233" t="s">
        <v>1548</v>
      </c>
    </row>
    <row r="286" s="13" customFormat="1">
      <c r="A286" s="13"/>
      <c r="B286" s="252"/>
      <c r="C286" s="253"/>
      <c r="D286" s="254" t="s">
        <v>1361</v>
      </c>
      <c r="E286" s="255" t="s">
        <v>1</v>
      </c>
      <c r="F286" s="256" t="s">
        <v>1549</v>
      </c>
      <c r="G286" s="253"/>
      <c r="H286" s="257">
        <v>404.35199999999998</v>
      </c>
      <c r="I286" s="258"/>
      <c r="J286" s="253"/>
      <c r="K286" s="253"/>
      <c r="L286" s="259"/>
      <c r="M286" s="260"/>
      <c r="N286" s="261"/>
      <c r="O286" s="261"/>
      <c r="P286" s="261"/>
      <c r="Q286" s="261"/>
      <c r="R286" s="261"/>
      <c r="S286" s="261"/>
      <c r="T286" s="26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3" t="s">
        <v>1361</v>
      </c>
      <c r="AU286" s="263" t="s">
        <v>88</v>
      </c>
      <c r="AV286" s="13" t="s">
        <v>88</v>
      </c>
      <c r="AW286" s="13" t="s">
        <v>34</v>
      </c>
      <c r="AX286" s="13" t="s">
        <v>78</v>
      </c>
      <c r="AY286" s="263" t="s">
        <v>159</v>
      </c>
    </row>
    <row r="287" s="14" customFormat="1">
      <c r="A287" s="14"/>
      <c r="B287" s="264"/>
      <c r="C287" s="265"/>
      <c r="D287" s="254" t="s">
        <v>1361</v>
      </c>
      <c r="E287" s="266" t="s">
        <v>1</v>
      </c>
      <c r="F287" s="267" t="s">
        <v>1363</v>
      </c>
      <c r="G287" s="265"/>
      <c r="H287" s="268">
        <v>404.35199999999998</v>
      </c>
      <c r="I287" s="269"/>
      <c r="J287" s="265"/>
      <c r="K287" s="265"/>
      <c r="L287" s="270"/>
      <c r="M287" s="271"/>
      <c r="N287" s="272"/>
      <c r="O287" s="272"/>
      <c r="P287" s="272"/>
      <c r="Q287" s="272"/>
      <c r="R287" s="272"/>
      <c r="S287" s="272"/>
      <c r="T287" s="27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74" t="s">
        <v>1361</v>
      </c>
      <c r="AU287" s="274" t="s">
        <v>88</v>
      </c>
      <c r="AV287" s="14" t="s">
        <v>168</v>
      </c>
      <c r="AW287" s="14" t="s">
        <v>34</v>
      </c>
      <c r="AX287" s="14" t="s">
        <v>86</v>
      </c>
      <c r="AY287" s="274" t="s">
        <v>159</v>
      </c>
    </row>
    <row r="288" s="2" customFormat="1" ht="16.5" customHeight="1">
      <c r="A288" s="39"/>
      <c r="B288" s="40"/>
      <c r="C288" s="220" t="s">
        <v>338</v>
      </c>
      <c r="D288" s="220" t="s">
        <v>163</v>
      </c>
      <c r="E288" s="221" t="s">
        <v>1550</v>
      </c>
      <c r="F288" s="222" t="s">
        <v>1551</v>
      </c>
      <c r="G288" s="223" t="s">
        <v>1373</v>
      </c>
      <c r="H288" s="224">
        <v>404.35199999999998</v>
      </c>
      <c r="I288" s="225"/>
      <c r="J288" s="226">
        <f>ROUND(I288*H288,2)</f>
        <v>0</v>
      </c>
      <c r="K288" s="227"/>
      <c r="L288" s="228"/>
      <c r="M288" s="229" t="s">
        <v>1</v>
      </c>
      <c r="N288" s="230" t="s">
        <v>43</v>
      </c>
      <c r="O288" s="92"/>
      <c r="P288" s="231">
        <f>O288*H288</f>
        <v>0</v>
      </c>
      <c r="Q288" s="231">
        <v>0</v>
      </c>
      <c r="R288" s="231">
        <f>Q288*H288</f>
        <v>0</v>
      </c>
      <c r="S288" s="231">
        <v>0</v>
      </c>
      <c r="T288" s="232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3" t="s">
        <v>167</v>
      </c>
      <c r="AT288" s="233" t="s">
        <v>163</v>
      </c>
      <c r="AU288" s="233" t="s">
        <v>88</v>
      </c>
      <c r="AY288" s="18" t="s">
        <v>159</v>
      </c>
      <c r="BE288" s="234">
        <f>IF(N288="základní",J288,0)</f>
        <v>0</v>
      </c>
      <c r="BF288" s="234">
        <f>IF(N288="snížená",J288,0)</f>
        <v>0</v>
      </c>
      <c r="BG288" s="234">
        <f>IF(N288="zákl. přenesená",J288,0)</f>
        <v>0</v>
      </c>
      <c r="BH288" s="234">
        <f>IF(N288="sníž. přenesená",J288,0)</f>
        <v>0</v>
      </c>
      <c r="BI288" s="234">
        <f>IF(N288="nulová",J288,0)</f>
        <v>0</v>
      </c>
      <c r="BJ288" s="18" t="s">
        <v>86</v>
      </c>
      <c r="BK288" s="234">
        <f>ROUND(I288*H288,2)</f>
        <v>0</v>
      </c>
      <c r="BL288" s="18" t="s">
        <v>168</v>
      </c>
      <c r="BM288" s="233" t="s">
        <v>1552</v>
      </c>
    </row>
    <row r="289" s="2" customFormat="1" ht="37.8" customHeight="1">
      <c r="A289" s="39"/>
      <c r="B289" s="40"/>
      <c r="C289" s="235" t="s">
        <v>343</v>
      </c>
      <c r="D289" s="235" t="s">
        <v>316</v>
      </c>
      <c r="E289" s="236" t="s">
        <v>1553</v>
      </c>
      <c r="F289" s="237" t="s">
        <v>1554</v>
      </c>
      <c r="G289" s="238" t="s">
        <v>1419</v>
      </c>
      <c r="H289" s="239">
        <v>18</v>
      </c>
      <c r="I289" s="240"/>
      <c r="J289" s="241">
        <f>ROUND(I289*H289,2)</f>
        <v>0</v>
      </c>
      <c r="K289" s="242"/>
      <c r="L289" s="45"/>
      <c r="M289" s="243" t="s">
        <v>1</v>
      </c>
      <c r="N289" s="244" t="s">
        <v>43</v>
      </c>
      <c r="O289" s="92"/>
      <c r="P289" s="231">
        <f>O289*H289</f>
        <v>0</v>
      </c>
      <c r="Q289" s="231">
        <v>0.00021000000000000001</v>
      </c>
      <c r="R289" s="231">
        <f>Q289*H289</f>
        <v>0.0037800000000000004</v>
      </c>
      <c r="S289" s="231">
        <v>0</v>
      </c>
      <c r="T289" s="232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3" t="s">
        <v>168</v>
      </c>
      <c r="AT289" s="233" t="s">
        <v>316</v>
      </c>
      <c r="AU289" s="233" t="s">
        <v>88</v>
      </c>
      <c r="AY289" s="18" t="s">
        <v>159</v>
      </c>
      <c r="BE289" s="234">
        <f>IF(N289="základní",J289,0)</f>
        <v>0</v>
      </c>
      <c r="BF289" s="234">
        <f>IF(N289="snížená",J289,0)</f>
        <v>0</v>
      </c>
      <c r="BG289" s="234">
        <f>IF(N289="zákl. přenesená",J289,0)</f>
        <v>0</v>
      </c>
      <c r="BH289" s="234">
        <f>IF(N289="sníž. přenesená",J289,0)</f>
        <v>0</v>
      </c>
      <c r="BI289" s="234">
        <f>IF(N289="nulová",J289,0)</f>
        <v>0</v>
      </c>
      <c r="BJ289" s="18" t="s">
        <v>86</v>
      </c>
      <c r="BK289" s="234">
        <f>ROUND(I289*H289,2)</f>
        <v>0</v>
      </c>
      <c r="BL289" s="18" t="s">
        <v>168</v>
      </c>
      <c r="BM289" s="233" t="s">
        <v>1555</v>
      </c>
    </row>
    <row r="290" s="13" customFormat="1">
      <c r="A290" s="13"/>
      <c r="B290" s="252"/>
      <c r="C290" s="253"/>
      <c r="D290" s="254" t="s">
        <v>1361</v>
      </c>
      <c r="E290" s="255" t="s">
        <v>1</v>
      </c>
      <c r="F290" s="256" t="s">
        <v>1556</v>
      </c>
      <c r="G290" s="253"/>
      <c r="H290" s="257">
        <v>18</v>
      </c>
      <c r="I290" s="258"/>
      <c r="J290" s="253"/>
      <c r="K290" s="253"/>
      <c r="L290" s="259"/>
      <c r="M290" s="260"/>
      <c r="N290" s="261"/>
      <c r="O290" s="261"/>
      <c r="P290" s="261"/>
      <c r="Q290" s="261"/>
      <c r="R290" s="261"/>
      <c r="S290" s="261"/>
      <c r="T290" s="26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3" t="s">
        <v>1361</v>
      </c>
      <c r="AU290" s="263" t="s">
        <v>88</v>
      </c>
      <c r="AV290" s="13" t="s">
        <v>88</v>
      </c>
      <c r="AW290" s="13" t="s">
        <v>34</v>
      </c>
      <c r="AX290" s="13" t="s">
        <v>78</v>
      </c>
      <c r="AY290" s="263" t="s">
        <v>159</v>
      </c>
    </row>
    <row r="291" s="14" customFormat="1">
      <c r="A291" s="14"/>
      <c r="B291" s="264"/>
      <c r="C291" s="265"/>
      <c r="D291" s="254" t="s">
        <v>1361</v>
      </c>
      <c r="E291" s="266" t="s">
        <v>1</v>
      </c>
      <c r="F291" s="267" t="s">
        <v>1363</v>
      </c>
      <c r="G291" s="265"/>
      <c r="H291" s="268">
        <v>18</v>
      </c>
      <c r="I291" s="269"/>
      <c r="J291" s="265"/>
      <c r="K291" s="265"/>
      <c r="L291" s="270"/>
      <c r="M291" s="271"/>
      <c r="N291" s="272"/>
      <c r="O291" s="272"/>
      <c r="P291" s="272"/>
      <c r="Q291" s="272"/>
      <c r="R291" s="272"/>
      <c r="S291" s="272"/>
      <c r="T291" s="27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4" t="s">
        <v>1361</v>
      </c>
      <c r="AU291" s="274" t="s">
        <v>88</v>
      </c>
      <c r="AV291" s="14" t="s">
        <v>168</v>
      </c>
      <c r="AW291" s="14" t="s">
        <v>34</v>
      </c>
      <c r="AX291" s="14" t="s">
        <v>86</v>
      </c>
      <c r="AY291" s="274" t="s">
        <v>159</v>
      </c>
    </row>
    <row r="292" s="2" customFormat="1" ht="21.75" customHeight="1">
      <c r="A292" s="39"/>
      <c r="B292" s="40"/>
      <c r="C292" s="235" t="s">
        <v>347</v>
      </c>
      <c r="D292" s="235" t="s">
        <v>316</v>
      </c>
      <c r="E292" s="236" t="s">
        <v>1557</v>
      </c>
      <c r="F292" s="237" t="s">
        <v>1558</v>
      </c>
      <c r="G292" s="238" t="s">
        <v>341</v>
      </c>
      <c r="H292" s="239">
        <v>15.800000000000001</v>
      </c>
      <c r="I292" s="240"/>
      <c r="J292" s="241">
        <f>ROUND(I292*H292,2)</f>
        <v>0</v>
      </c>
      <c r="K292" s="242"/>
      <c r="L292" s="45"/>
      <c r="M292" s="243" t="s">
        <v>1</v>
      </c>
      <c r="N292" s="244" t="s">
        <v>43</v>
      </c>
      <c r="O292" s="92"/>
      <c r="P292" s="231">
        <f>O292*H292</f>
        <v>0</v>
      </c>
      <c r="Q292" s="231">
        <v>0</v>
      </c>
      <c r="R292" s="231">
        <f>Q292*H292</f>
        <v>0</v>
      </c>
      <c r="S292" s="231">
        <v>0</v>
      </c>
      <c r="T292" s="232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3" t="s">
        <v>168</v>
      </c>
      <c r="AT292" s="233" t="s">
        <v>316</v>
      </c>
      <c r="AU292" s="233" t="s">
        <v>88</v>
      </c>
      <c r="AY292" s="18" t="s">
        <v>159</v>
      </c>
      <c r="BE292" s="234">
        <f>IF(N292="základní",J292,0)</f>
        <v>0</v>
      </c>
      <c r="BF292" s="234">
        <f>IF(N292="snížená",J292,0)</f>
        <v>0</v>
      </c>
      <c r="BG292" s="234">
        <f>IF(N292="zákl. přenesená",J292,0)</f>
        <v>0</v>
      </c>
      <c r="BH292" s="234">
        <f>IF(N292="sníž. přenesená",J292,0)</f>
        <v>0</v>
      </c>
      <c r="BI292" s="234">
        <f>IF(N292="nulová",J292,0)</f>
        <v>0</v>
      </c>
      <c r="BJ292" s="18" t="s">
        <v>86</v>
      </c>
      <c r="BK292" s="234">
        <f>ROUND(I292*H292,2)</f>
        <v>0</v>
      </c>
      <c r="BL292" s="18" t="s">
        <v>168</v>
      </c>
      <c r="BM292" s="233" t="s">
        <v>1559</v>
      </c>
    </row>
    <row r="293" s="13" customFormat="1">
      <c r="A293" s="13"/>
      <c r="B293" s="252"/>
      <c r="C293" s="253"/>
      <c r="D293" s="254" t="s">
        <v>1361</v>
      </c>
      <c r="E293" s="255" t="s">
        <v>1</v>
      </c>
      <c r="F293" s="256" t="s">
        <v>1560</v>
      </c>
      <c r="G293" s="253"/>
      <c r="H293" s="257">
        <v>15.800000000000001</v>
      </c>
      <c r="I293" s="258"/>
      <c r="J293" s="253"/>
      <c r="K293" s="253"/>
      <c r="L293" s="259"/>
      <c r="M293" s="260"/>
      <c r="N293" s="261"/>
      <c r="O293" s="261"/>
      <c r="P293" s="261"/>
      <c r="Q293" s="261"/>
      <c r="R293" s="261"/>
      <c r="S293" s="261"/>
      <c r="T293" s="26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3" t="s">
        <v>1361</v>
      </c>
      <c r="AU293" s="263" t="s">
        <v>88</v>
      </c>
      <c r="AV293" s="13" t="s">
        <v>88</v>
      </c>
      <c r="AW293" s="13" t="s">
        <v>34</v>
      </c>
      <c r="AX293" s="13" t="s">
        <v>78</v>
      </c>
      <c r="AY293" s="263" t="s">
        <v>159</v>
      </c>
    </row>
    <row r="294" s="14" customFormat="1">
      <c r="A294" s="14"/>
      <c r="B294" s="264"/>
      <c r="C294" s="265"/>
      <c r="D294" s="254" t="s">
        <v>1361</v>
      </c>
      <c r="E294" s="266" t="s">
        <v>1</v>
      </c>
      <c r="F294" s="267" t="s">
        <v>1363</v>
      </c>
      <c r="G294" s="265"/>
      <c r="H294" s="268">
        <v>15.800000000000001</v>
      </c>
      <c r="I294" s="269"/>
      <c r="J294" s="265"/>
      <c r="K294" s="265"/>
      <c r="L294" s="270"/>
      <c r="M294" s="271"/>
      <c r="N294" s="272"/>
      <c r="O294" s="272"/>
      <c r="P294" s="272"/>
      <c r="Q294" s="272"/>
      <c r="R294" s="272"/>
      <c r="S294" s="272"/>
      <c r="T294" s="27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74" t="s">
        <v>1361</v>
      </c>
      <c r="AU294" s="274" t="s">
        <v>88</v>
      </c>
      <c r="AV294" s="14" t="s">
        <v>168</v>
      </c>
      <c r="AW294" s="14" t="s">
        <v>34</v>
      </c>
      <c r="AX294" s="14" t="s">
        <v>86</v>
      </c>
      <c r="AY294" s="274" t="s">
        <v>159</v>
      </c>
    </row>
    <row r="295" s="2" customFormat="1" ht="24.15" customHeight="1">
      <c r="A295" s="39"/>
      <c r="B295" s="40"/>
      <c r="C295" s="235" t="s">
        <v>351</v>
      </c>
      <c r="D295" s="235" t="s">
        <v>316</v>
      </c>
      <c r="E295" s="236" t="s">
        <v>1561</v>
      </c>
      <c r="F295" s="237" t="s">
        <v>1562</v>
      </c>
      <c r="G295" s="238" t="s">
        <v>1419</v>
      </c>
      <c r="H295" s="239">
        <v>18.739999999999998</v>
      </c>
      <c r="I295" s="240"/>
      <c r="J295" s="241">
        <f>ROUND(I295*H295,2)</f>
        <v>0</v>
      </c>
      <c r="K295" s="242"/>
      <c r="L295" s="45"/>
      <c r="M295" s="243" t="s">
        <v>1</v>
      </c>
      <c r="N295" s="244" t="s">
        <v>43</v>
      </c>
      <c r="O295" s="92"/>
      <c r="P295" s="231">
        <f>O295*H295</f>
        <v>0</v>
      </c>
      <c r="Q295" s="231">
        <v>0.0060000000000000001</v>
      </c>
      <c r="R295" s="231">
        <f>Q295*H295</f>
        <v>0.11244</v>
      </c>
      <c r="S295" s="231">
        <v>0</v>
      </c>
      <c r="T295" s="232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3" t="s">
        <v>168</v>
      </c>
      <c r="AT295" s="233" t="s">
        <v>316</v>
      </c>
      <c r="AU295" s="233" t="s">
        <v>88</v>
      </c>
      <c r="AY295" s="18" t="s">
        <v>159</v>
      </c>
      <c r="BE295" s="234">
        <f>IF(N295="základní",J295,0)</f>
        <v>0</v>
      </c>
      <c r="BF295" s="234">
        <f>IF(N295="snížená",J295,0)</f>
        <v>0</v>
      </c>
      <c r="BG295" s="234">
        <f>IF(N295="zákl. přenesená",J295,0)</f>
        <v>0</v>
      </c>
      <c r="BH295" s="234">
        <f>IF(N295="sníž. přenesená",J295,0)</f>
        <v>0</v>
      </c>
      <c r="BI295" s="234">
        <f>IF(N295="nulová",J295,0)</f>
        <v>0</v>
      </c>
      <c r="BJ295" s="18" t="s">
        <v>86</v>
      </c>
      <c r="BK295" s="234">
        <f>ROUND(I295*H295,2)</f>
        <v>0</v>
      </c>
      <c r="BL295" s="18" t="s">
        <v>168</v>
      </c>
      <c r="BM295" s="233" t="s">
        <v>1563</v>
      </c>
    </row>
    <row r="296" s="15" customFormat="1">
      <c r="A296" s="15"/>
      <c r="B296" s="275"/>
      <c r="C296" s="276"/>
      <c r="D296" s="254" t="s">
        <v>1361</v>
      </c>
      <c r="E296" s="277" t="s">
        <v>1</v>
      </c>
      <c r="F296" s="278" t="s">
        <v>1564</v>
      </c>
      <c r="G296" s="276"/>
      <c r="H296" s="277" t="s">
        <v>1</v>
      </c>
      <c r="I296" s="279"/>
      <c r="J296" s="276"/>
      <c r="K296" s="276"/>
      <c r="L296" s="280"/>
      <c r="M296" s="281"/>
      <c r="N296" s="282"/>
      <c r="O296" s="282"/>
      <c r="P296" s="282"/>
      <c r="Q296" s="282"/>
      <c r="R296" s="282"/>
      <c r="S296" s="282"/>
      <c r="T296" s="283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84" t="s">
        <v>1361</v>
      </c>
      <c r="AU296" s="284" t="s">
        <v>88</v>
      </c>
      <c r="AV296" s="15" t="s">
        <v>86</v>
      </c>
      <c r="AW296" s="15" t="s">
        <v>34</v>
      </c>
      <c r="AX296" s="15" t="s">
        <v>78</v>
      </c>
      <c r="AY296" s="284" t="s">
        <v>159</v>
      </c>
    </row>
    <row r="297" s="13" customFormat="1">
      <c r="A297" s="13"/>
      <c r="B297" s="252"/>
      <c r="C297" s="253"/>
      <c r="D297" s="254" t="s">
        <v>1361</v>
      </c>
      <c r="E297" s="255" t="s">
        <v>1</v>
      </c>
      <c r="F297" s="256" t="s">
        <v>1565</v>
      </c>
      <c r="G297" s="253"/>
      <c r="H297" s="257">
        <v>18.739999999999998</v>
      </c>
      <c r="I297" s="258"/>
      <c r="J297" s="253"/>
      <c r="K297" s="253"/>
      <c r="L297" s="259"/>
      <c r="M297" s="260"/>
      <c r="N297" s="261"/>
      <c r="O297" s="261"/>
      <c r="P297" s="261"/>
      <c r="Q297" s="261"/>
      <c r="R297" s="261"/>
      <c r="S297" s="261"/>
      <c r="T297" s="26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3" t="s">
        <v>1361</v>
      </c>
      <c r="AU297" s="263" t="s">
        <v>88</v>
      </c>
      <c r="AV297" s="13" t="s">
        <v>88</v>
      </c>
      <c r="AW297" s="13" t="s">
        <v>34</v>
      </c>
      <c r="AX297" s="13" t="s">
        <v>78</v>
      </c>
      <c r="AY297" s="263" t="s">
        <v>159</v>
      </c>
    </row>
    <row r="298" s="14" customFormat="1">
      <c r="A298" s="14"/>
      <c r="B298" s="264"/>
      <c r="C298" s="265"/>
      <c r="D298" s="254" t="s">
        <v>1361</v>
      </c>
      <c r="E298" s="266" t="s">
        <v>1</v>
      </c>
      <c r="F298" s="267" t="s">
        <v>1363</v>
      </c>
      <c r="G298" s="265"/>
      <c r="H298" s="268">
        <v>18.739999999999998</v>
      </c>
      <c r="I298" s="269"/>
      <c r="J298" s="265"/>
      <c r="K298" s="265"/>
      <c r="L298" s="270"/>
      <c r="M298" s="271"/>
      <c r="N298" s="272"/>
      <c r="O298" s="272"/>
      <c r="P298" s="272"/>
      <c r="Q298" s="272"/>
      <c r="R298" s="272"/>
      <c r="S298" s="272"/>
      <c r="T298" s="27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74" t="s">
        <v>1361</v>
      </c>
      <c r="AU298" s="274" t="s">
        <v>88</v>
      </c>
      <c r="AV298" s="14" t="s">
        <v>168</v>
      </c>
      <c r="AW298" s="14" t="s">
        <v>34</v>
      </c>
      <c r="AX298" s="14" t="s">
        <v>86</v>
      </c>
      <c r="AY298" s="274" t="s">
        <v>159</v>
      </c>
    </row>
    <row r="299" s="2" customFormat="1" ht="24.15" customHeight="1">
      <c r="A299" s="39"/>
      <c r="B299" s="40"/>
      <c r="C299" s="235" t="s">
        <v>355</v>
      </c>
      <c r="D299" s="235" t="s">
        <v>316</v>
      </c>
      <c r="E299" s="236" t="s">
        <v>1566</v>
      </c>
      <c r="F299" s="237" t="s">
        <v>1567</v>
      </c>
      <c r="G299" s="238" t="s">
        <v>341</v>
      </c>
      <c r="H299" s="239">
        <v>123.59999999999999</v>
      </c>
      <c r="I299" s="240"/>
      <c r="J299" s="241">
        <f>ROUND(I299*H299,2)</f>
        <v>0</v>
      </c>
      <c r="K299" s="242"/>
      <c r="L299" s="45"/>
      <c r="M299" s="243" t="s">
        <v>1</v>
      </c>
      <c r="N299" s="244" t="s">
        <v>43</v>
      </c>
      <c r="O299" s="92"/>
      <c r="P299" s="231">
        <f>O299*H299</f>
        <v>0</v>
      </c>
      <c r="Q299" s="231">
        <v>0.0023</v>
      </c>
      <c r="R299" s="231">
        <f>Q299*H299</f>
        <v>0.28427999999999998</v>
      </c>
      <c r="S299" s="231">
        <v>0</v>
      </c>
      <c r="T299" s="232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3" t="s">
        <v>168</v>
      </c>
      <c r="AT299" s="233" t="s">
        <v>316</v>
      </c>
      <c r="AU299" s="233" t="s">
        <v>88</v>
      </c>
      <c r="AY299" s="18" t="s">
        <v>159</v>
      </c>
      <c r="BE299" s="234">
        <f>IF(N299="základní",J299,0)</f>
        <v>0</v>
      </c>
      <c r="BF299" s="234">
        <f>IF(N299="snížená",J299,0)</f>
        <v>0</v>
      </c>
      <c r="BG299" s="234">
        <f>IF(N299="zákl. přenesená",J299,0)</f>
        <v>0</v>
      </c>
      <c r="BH299" s="234">
        <f>IF(N299="sníž. přenesená",J299,0)</f>
        <v>0</v>
      </c>
      <c r="BI299" s="234">
        <f>IF(N299="nulová",J299,0)</f>
        <v>0</v>
      </c>
      <c r="BJ299" s="18" t="s">
        <v>86</v>
      </c>
      <c r="BK299" s="234">
        <f>ROUND(I299*H299,2)</f>
        <v>0</v>
      </c>
      <c r="BL299" s="18" t="s">
        <v>168</v>
      </c>
      <c r="BM299" s="233" t="s">
        <v>1568</v>
      </c>
    </row>
    <row r="300" s="15" customFormat="1">
      <c r="A300" s="15"/>
      <c r="B300" s="275"/>
      <c r="C300" s="276"/>
      <c r="D300" s="254" t="s">
        <v>1361</v>
      </c>
      <c r="E300" s="277" t="s">
        <v>1</v>
      </c>
      <c r="F300" s="278" t="s">
        <v>1569</v>
      </c>
      <c r="G300" s="276"/>
      <c r="H300" s="277" t="s">
        <v>1</v>
      </c>
      <c r="I300" s="279"/>
      <c r="J300" s="276"/>
      <c r="K300" s="276"/>
      <c r="L300" s="280"/>
      <c r="M300" s="281"/>
      <c r="N300" s="282"/>
      <c r="O300" s="282"/>
      <c r="P300" s="282"/>
      <c r="Q300" s="282"/>
      <c r="R300" s="282"/>
      <c r="S300" s="282"/>
      <c r="T300" s="283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84" t="s">
        <v>1361</v>
      </c>
      <c r="AU300" s="284" t="s">
        <v>88</v>
      </c>
      <c r="AV300" s="15" t="s">
        <v>86</v>
      </c>
      <c r="AW300" s="15" t="s">
        <v>34</v>
      </c>
      <c r="AX300" s="15" t="s">
        <v>78</v>
      </c>
      <c r="AY300" s="284" t="s">
        <v>159</v>
      </c>
    </row>
    <row r="301" s="13" customFormat="1">
      <c r="A301" s="13"/>
      <c r="B301" s="252"/>
      <c r="C301" s="253"/>
      <c r="D301" s="254" t="s">
        <v>1361</v>
      </c>
      <c r="E301" s="255" t="s">
        <v>1</v>
      </c>
      <c r="F301" s="256" t="s">
        <v>1570</v>
      </c>
      <c r="G301" s="253"/>
      <c r="H301" s="257">
        <v>123.59999999999999</v>
      </c>
      <c r="I301" s="258"/>
      <c r="J301" s="253"/>
      <c r="K301" s="253"/>
      <c r="L301" s="259"/>
      <c r="M301" s="260"/>
      <c r="N301" s="261"/>
      <c r="O301" s="261"/>
      <c r="P301" s="261"/>
      <c r="Q301" s="261"/>
      <c r="R301" s="261"/>
      <c r="S301" s="261"/>
      <c r="T301" s="26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3" t="s">
        <v>1361</v>
      </c>
      <c r="AU301" s="263" t="s">
        <v>88</v>
      </c>
      <c r="AV301" s="13" t="s">
        <v>88</v>
      </c>
      <c r="AW301" s="13" t="s">
        <v>34</v>
      </c>
      <c r="AX301" s="13" t="s">
        <v>78</v>
      </c>
      <c r="AY301" s="263" t="s">
        <v>159</v>
      </c>
    </row>
    <row r="302" s="14" customFormat="1">
      <c r="A302" s="14"/>
      <c r="B302" s="264"/>
      <c r="C302" s="265"/>
      <c r="D302" s="254" t="s">
        <v>1361</v>
      </c>
      <c r="E302" s="266" t="s">
        <v>1</v>
      </c>
      <c r="F302" s="267" t="s">
        <v>1363</v>
      </c>
      <c r="G302" s="265"/>
      <c r="H302" s="268">
        <v>123.59999999999999</v>
      </c>
      <c r="I302" s="269"/>
      <c r="J302" s="265"/>
      <c r="K302" s="265"/>
      <c r="L302" s="270"/>
      <c r="M302" s="271"/>
      <c r="N302" s="272"/>
      <c r="O302" s="272"/>
      <c r="P302" s="272"/>
      <c r="Q302" s="272"/>
      <c r="R302" s="272"/>
      <c r="S302" s="272"/>
      <c r="T302" s="27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74" t="s">
        <v>1361</v>
      </c>
      <c r="AU302" s="274" t="s">
        <v>88</v>
      </c>
      <c r="AV302" s="14" t="s">
        <v>168</v>
      </c>
      <c r="AW302" s="14" t="s">
        <v>34</v>
      </c>
      <c r="AX302" s="14" t="s">
        <v>86</v>
      </c>
      <c r="AY302" s="274" t="s">
        <v>159</v>
      </c>
    </row>
    <row r="303" s="2" customFormat="1" ht="24.15" customHeight="1">
      <c r="A303" s="39"/>
      <c r="B303" s="40"/>
      <c r="C303" s="235" t="s">
        <v>359</v>
      </c>
      <c r="D303" s="235" t="s">
        <v>316</v>
      </c>
      <c r="E303" s="236" t="s">
        <v>1571</v>
      </c>
      <c r="F303" s="237" t="s">
        <v>1572</v>
      </c>
      <c r="G303" s="238" t="s">
        <v>1373</v>
      </c>
      <c r="H303" s="239">
        <v>0.016</v>
      </c>
      <c r="I303" s="240"/>
      <c r="J303" s="241">
        <f>ROUND(I303*H303,2)</f>
        <v>0</v>
      </c>
      <c r="K303" s="242"/>
      <c r="L303" s="45"/>
      <c r="M303" s="243" t="s">
        <v>1</v>
      </c>
      <c r="N303" s="244" t="s">
        <v>43</v>
      </c>
      <c r="O303" s="92"/>
      <c r="P303" s="231">
        <f>O303*H303</f>
        <v>0</v>
      </c>
      <c r="Q303" s="231">
        <v>0</v>
      </c>
      <c r="R303" s="231">
        <f>Q303*H303</f>
        <v>0</v>
      </c>
      <c r="S303" s="231">
        <v>0.069000000000000006</v>
      </c>
      <c r="T303" s="232">
        <f>S303*H303</f>
        <v>0.0011040000000000002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3" t="s">
        <v>168</v>
      </c>
      <c r="AT303" s="233" t="s">
        <v>316</v>
      </c>
      <c r="AU303" s="233" t="s">
        <v>88</v>
      </c>
      <c r="AY303" s="18" t="s">
        <v>159</v>
      </c>
      <c r="BE303" s="234">
        <f>IF(N303="základní",J303,0)</f>
        <v>0</v>
      </c>
      <c r="BF303" s="234">
        <f>IF(N303="snížená",J303,0)</f>
        <v>0</v>
      </c>
      <c r="BG303" s="234">
        <f>IF(N303="zákl. přenesená",J303,0)</f>
        <v>0</v>
      </c>
      <c r="BH303" s="234">
        <f>IF(N303="sníž. přenesená",J303,0)</f>
        <v>0</v>
      </c>
      <c r="BI303" s="234">
        <f>IF(N303="nulová",J303,0)</f>
        <v>0</v>
      </c>
      <c r="BJ303" s="18" t="s">
        <v>86</v>
      </c>
      <c r="BK303" s="234">
        <f>ROUND(I303*H303,2)</f>
        <v>0</v>
      </c>
      <c r="BL303" s="18" t="s">
        <v>168</v>
      </c>
      <c r="BM303" s="233" t="s">
        <v>1573</v>
      </c>
    </row>
    <row r="304" s="15" customFormat="1">
      <c r="A304" s="15"/>
      <c r="B304" s="275"/>
      <c r="C304" s="276"/>
      <c r="D304" s="254" t="s">
        <v>1361</v>
      </c>
      <c r="E304" s="277" t="s">
        <v>1</v>
      </c>
      <c r="F304" s="278" t="s">
        <v>1574</v>
      </c>
      <c r="G304" s="276"/>
      <c r="H304" s="277" t="s">
        <v>1</v>
      </c>
      <c r="I304" s="279"/>
      <c r="J304" s="276"/>
      <c r="K304" s="276"/>
      <c r="L304" s="280"/>
      <c r="M304" s="281"/>
      <c r="N304" s="282"/>
      <c r="O304" s="282"/>
      <c r="P304" s="282"/>
      <c r="Q304" s="282"/>
      <c r="R304" s="282"/>
      <c r="S304" s="282"/>
      <c r="T304" s="283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84" t="s">
        <v>1361</v>
      </c>
      <c r="AU304" s="284" t="s">
        <v>88</v>
      </c>
      <c r="AV304" s="15" t="s">
        <v>86</v>
      </c>
      <c r="AW304" s="15" t="s">
        <v>34</v>
      </c>
      <c r="AX304" s="15" t="s">
        <v>78</v>
      </c>
      <c r="AY304" s="284" t="s">
        <v>159</v>
      </c>
    </row>
    <row r="305" s="13" customFormat="1">
      <c r="A305" s="13"/>
      <c r="B305" s="252"/>
      <c r="C305" s="253"/>
      <c r="D305" s="254" t="s">
        <v>1361</v>
      </c>
      <c r="E305" s="255" t="s">
        <v>1</v>
      </c>
      <c r="F305" s="256" t="s">
        <v>1575</v>
      </c>
      <c r="G305" s="253"/>
      <c r="H305" s="257">
        <v>0.016</v>
      </c>
      <c r="I305" s="258"/>
      <c r="J305" s="253"/>
      <c r="K305" s="253"/>
      <c r="L305" s="259"/>
      <c r="M305" s="260"/>
      <c r="N305" s="261"/>
      <c r="O305" s="261"/>
      <c r="P305" s="261"/>
      <c r="Q305" s="261"/>
      <c r="R305" s="261"/>
      <c r="S305" s="261"/>
      <c r="T305" s="26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63" t="s">
        <v>1361</v>
      </c>
      <c r="AU305" s="263" t="s">
        <v>88</v>
      </c>
      <c r="AV305" s="13" t="s">
        <v>88</v>
      </c>
      <c r="AW305" s="13" t="s">
        <v>34</v>
      </c>
      <c r="AX305" s="13" t="s">
        <v>78</v>
      </c>
      <c r="AY305" s="263" t="s">
        <v>159</v>
      </c>
    </row>
    <row r="306" s="14" customFormat="1">
      <c r="A306" s="14"/>
      <c r="B306" s="264"/>
      <c r="C306" s="265"/>
      <c r="D306" s="254" t="s">
        <v>1361</v>
      </c>
      <c r="E306" s="266" t="s">
        <v>1</v>
      </c>
      <c r="F306" s="267" t="s">
        <v>1363</v>
      </c>
      <c r="G306" s="265"/>
      <c r="H306" s="268">
        <v>0.016</v>
      </c>
      <c r="I306" s="269"/>
      <c r="J306" s="265"/>
      <c r="K306" s="265"/>
      <c r="L306" s="270"/>
      <c r="M306" s="271"/>
      <c r="N306" s="272"/>
      <c r="O306" s="272"/>
      <c r="P306" s="272"/>
      <c r="Q306" s="272"/>
      <c r="R306" s="272"/>
      <c r="S306" s="272"/>
      <c r="T306" s="27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74" t="s">
        <v>1361</v>
      </c>
      <c r="AU306" s="274" t="s">
        <v>88</v>
      </c>
      <c r="AV306" s="14" t="s">
        <v>168</v>
      </c>
      <c r="AW306" s="14" t="s">
        <v>34</v>
      </c>
      <c r="AX306" s="14" t="s">
        <v>86</v>
      </c>
      <c r="AY306" s="274" t="s">
        <v>159</v>
      </c>
    </row>
    <row r="307" s="2" customFormat="1" ht="24.15" customHeight="1">
      <c r="A307" s="39"/>
      <c r="B307" s="40"/>
      <c r="C307" s="235" t="s">
        <v>363</v>
      </c>
      <c r="D307" s="235" t="s">
        <v>316</v>
      </c>
      <c r="E307" s="236" t="s">
        <v>1576</v>
      </c>
      <c r="F307" s="237" t="s">
        <v>1577</v>
      </c>
      <c r="G307" s="238" t="s">
        <v>1373</v>
      </c>
      <c r="H307" s="239">
        <v>0.048000000000000001</v>
      </c>
      <c r="I307" s="240"/>
      <c r="J307" s="241">
        <f>ROUND(I307*H307,2)</f>
        <v>0</v>
      </c>
      <c r="K307" s="242"/>
      <c r="L307" s="45"/>
      <c r="M307" s="243" t="s">
        <v>1</v>
      </c>
      <c r="N307" s="244" t="s">
        <v>43</v>
      </c>
      <c r="O307" s="92"/>
      <c r="P307" s="231">
        <f>O307*H307</f>
        <v>0</v>
      </c>
      <c r="Q307" s="231">
        <v>0</v>
      </c>
      <c r="R307" s="231">
        <f>Q307*H307</f>
        <v>0</v>
      </c>
      <c r="S307" s="231">
        <v>0.13800000000000001</v>
      </c>
      <c r="T307" s="232">
        <f>S307*H307</f>
        <v>0.0066240000000000005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3" t="s">
        <v>168</v>
      </c>
      <c r="AT307" s="233" t="s">
        <v>316</v>
      </c>
      <c r="AU307" s="233" t="s">
        <v>88</v>
      </c>
      <c r="AY307" s="18" t="s">
        <v>159</v>
      </c>
      <c r="BE307" s="234">
        <f>IF(N307="základní",J307,0)</f>
        <v>0</v>
      </c>
      <c r="BF307" s="234">
        <f>IF(N307="snížená",J307,0)</f>
        <v>0</v>
      </c>
      <c r="BG307" s="234">
        <f>IF(N307="zákl. přenesená",J307,0)</f>
        <v>0</v>
      </c>
      <c r="BH307" s="234">
        <f>IF(N307="sníž. přenesená",J307,0)</f>
        <v>0</v>
      </c>
      <c r="BI307" s="234">
        <f>IF(N307="nulová",J307,0)</f>
        <v>0</v>
      </c>
      <c r="BJ307" s="18" t="s">
        <v>86</v>
      </c>
      <c r="BK307" s="234">
        <f>ROUND(I307*H307,2)</f>
        <v>0</v>
      </c>
      <c r="BL307" s="18" t="s">
        <v>168</v>
      </c>
      <c r="BM307" s="233" t="s">
        <v>1578</v>
      </c>
    </row>
    <row r="308" s="15" customFormat="1">
      <c r="A308" s="15"/>
      <c r="B308" s="275"/>
      <c r="C308" s="276"/>
      <c r="D308" s="254" t="s">
        <v>1361</v>
      </c>
      <c r="E308" s="277" t="s">
        <v>1</v>
      </c>
      <c r="F308" s="278" t="s">
        <v>1579</v>
      </c>
      <c r="G308" s="276"/>
      <c r="H308" s="277" t="s">
        <v>1</v>
      </c>
      <c r="I308" s="279"/>
      <c r="J308" s="276"/>
      <c r="K308" s="276"/>
      <c r="L308" s="280"/>
      <c r="M308" s="281"/>
      <c r="N308" s="282"/>
      <c r="O308" s="282"/>
      <c r="P308" s="282"/>
      <c r="Q308" s="282"/>
      <c r="R308" s="282"/>
      <c r="S308" s="282"/>
      <c r="T308" s="283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84" t="s">
        <v>1361</v>
      </c>
      <c r="AU308" s="284" t="s">
        <v>88</v>
      </c>
      <c r="AV308" s="15" t="s">
        <v>86</v>
      </c>
      <c r="AW308" s="15" t="s">
        <v>34</v>
      </c>
      <c r="AX308" s="15" t="s">
        <v>78</v>
      </c>
      <c r="AY308" s="284" t="s">
        <v>159</v>
      </c>
    </row>
    <row r="309" s="13" customFormat="1">
      <c r="A309" s="13"/>
      <c r="B309" s="252"/>
      <c r="C309" s="253"/>
      <c r="D309" s="254" t="s">
        <v>1361</v>
      </c>
      <c r="E309" s="255" t="s">
        <v>1</v>
      </c>
      <c r="F309" s="256" t="s">
        <v>1580</v>
      </c>
      <c r="G309" s="253"/>
      <c r="H309" s="257">
        <v>0.048000000000000001</v>
      </c>
      <c r="I309" s="258"/>
      <c r="J309" s="253"/>
      <c r="K309" s="253"/>
      <c r="L309" s="259"/>
      <c r="M309" s="260"/>
      <c r="N309" s="261"/>
      <c r="O309" s="261"/>
      <c r="P309" s="261"/>
      <c r="Q309" s="261"/>
      <c r="R309" s="261"/>
      <c r="S309" s="261"/>
      <c r="T309" s="26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63" t="s">
        <v>1361</v>
      </c>
      <c r="AU309" s="263" t="s">
        <v>88</v>
      </c>
      <c r="AV309" s="13" t="s">
        <v>88</v>
      </c>
      <c r="AW309" s="13" t="s">
        <v>34</v>
      </c>
      <c r="AX309" s="13" t="s">
        <v>78</v>
      </c>
      <c r="AY309" s="263" t="s">
        <v>159</v>
      </c>
    </row>
    <row r="310" s="14" customFormat="1">
      <c r="A310" s="14"/>
      <c r="B310" s="264"/>
      <c r="C310" s="265"/>
      <c r="D310" s="254" t="s">
        <v>1361</v>
      </c>
      <c r="E310" s="266" t="s">
        <v>1</v>
      </c>
      <c r="F310" s="267" t="s">
        <v>1363</v>
      </c>
      <c r="G310" s="265"/>
      <c r="H310" s="268">
        <v>0.048000000000000001</v>
      </c>
      <c r="I310" s="269"/>
      <c r="J310" s="265"/>
      <c r="K310" s="265"/>
      <c r="L310" s="270"/>
      <c r="M310" s="271"/>
      <c r="N310" s="272"/>
      <c r="O310" s="272"/>
      <c r="P310" s="272"/>
      <c r="Q310" s="272"/>
      <c r="R310" s="272"/>
      <c r="S310" s="272"/>
      <c r="T310" s="27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74" t="s">
        <v>1361</v>
      </c>
      <c r="AU310" s="274" t="s">
        <v>88</v>
      </c>
      <c r="AV310" s="14" t="s">
        <v>168</v>
      </c>
      <c r="AW310" s="14" t="s">
        <v>34</v>
      </c>
      <c r="AX310" s="14" t="s">
        <v>86</v>
      </c>
      <c r="AY310" s="274" t="s">
        <v>159</v>
      </c>
    </row>
    <row r="311" s="2" customFormat="1" ht="24.15" customHeight="1">
      <c r="A311" s="39"/>
      <c r="B311" s="40"/>
      <c r="C311" s="235" t="s">
        <v>367</v>
      </c>
      <c r="D311" s="235" t="s">
        <v>316</v>
      </c>
      <c r="E311" s="236" t="s">
        <v>1581</v>
      </c>
      <c r="F311" s="237" t="s">
        <v>1582</v>
      </c>
      <c r="G311" s="238" t="s">
        <v>1373</v>
      </c>
      <c r="H311" s="239">
        <v>0.090999999999999998</v>
      </c>
      <c r="I311" s="240"/>
      <c r="J311" s="241">
        <f>ROUND(I311*H311,2)</f>
        <v>0</v>
      </c>
      <c r="K311" s="242"/>
      <c r="L311" s="45"/>
      <c r="M311" s="243" t="s">
        <v>1</v>
      </c>
      <c r="N311" s="244" t="s">
        <v>43</v>
      </c>
      <c r="O311" s="92"/>
      <c r="P311" s="231">
        <f>O311*H311</f>
        <v>0</v>
      </c>
      <c r="Q311" s="231">
        <v>0</v>
      </c>
      <c r="R311" s="231">
        <f>Q311*H311</f>
        <v>0</v>
      </c>
      <c r="S311" s="231">
        <v>1.8</v>
      </c>
      <c r="T311" s="232">
        <f>S311*H311</f>
        <v>0.1638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3" t="s">
        <v>168</v>
      </c>
      <c r="AT311" s="233" t="s">
        <v>316</v>
      </c>
      <c r="AU311" s="233" t="s">
        <v>88</v>
      </c>
      <c r="AY311" s="18" t="s">
        <v>159</v>
      </c>
      <c r="BE311" s="234">
        <f>IF(N311="základní",J311,0)</f>
        <v>0</v>
      </c>
      <c r="BF311" s="234">
        <f>IF(N311="snížená",J311,0)</f>
        <v>0</v>
      </c>
      <c r="BG311" s="234">
        <f>IF(N311="zákl. přenesená",J311,0)</f>
        <v>0</v>
      </c>
      <c r="BH311" s="234">
        <f>IF(N311="sníž. přenesená",J311,0)</f>
        <v>0</v>
      </c>
      <c r="BI311" s="234">
        <f>IF(N311="nulová",J311,0)</f>
        <v>0</v>
      </c>
      <c r="BJ311" s="18" t="s">
        <v>86</v>
      </c>
      <c r="BK311" s="234">
        <f>ROUND(I311*H311,2)</f>
        <v>0</v>
      </c>
      <c r="BL311" s="18" t="s">
        <v>168</v>
      </c>
      <c r="BM311" s="233" t="s">
        <v>1583</v>
      </c>
    </row>
    <row r="312" s="15" customFormat="1">
      <c r="A312" s="15"/>
      <c r="B312" s="275"/>
      <c r="C312" s="276"/>
      <c r="D312" s="254" t="s">
        <v>1361</v>
      </c>
      <c r="E312" s="277" t="s">
        <v>1</v>
      </c>
      <c r="F312" s="278" t="s">
        <v>1579</v>
      </c>
      <c r="G312" s="276"/>
      <c r="H312" s="277" t="s">
        <v>1</v>
      </c>
      <c r="I312" s="279"/>
      <c r="J312" s="276"/>
      <c r="K312" s="276"/>
      <c r="L312" s="280"/>
      <c r="M312" s="281"/>
      <c r="N312" s="282"/>
      <c r="O312" s="282"/>
      <c r="P312" s="282"/>
      <c r="Q312" s="282"/>
      <c r="R312" s="282"/>
      <c r="S312" s="282"/>
      <c r="T312" s="283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84" t="s">
        <v>1361</v>
      </c>
      <c r="AU312" s="284" t="s">
        <v>88</v>
      </c>
      <c r="AV312" s="15" t="s">
        <v>86</v>
      </c>
      <c r="AW312" s="15" t="s">
        <v>34</v>
      </c>
      <c r="AX312" s="15" t="s">
        <v>78</v>
      </c>
      <c r="AY312" s="284" t="s">
        <v>159</v>
      </c>
    </row>
    <row r="313" s="13" customFormat="1">
      <c r="A313" s="13"/>
      <c r="B313" s="252"/>
      <c r="C313" s="253"/>
      <c r="D313" s="254" t="s">
        <v>1361</v>
      </c>
      <c r="E313" s="255" t="s">
        <v>1</v>
      </c>
      <c r="F313" s="256" t="s">
        <v>1584</v>
      </c>
      <c r="G313" s="253"/>
      <c r="H313" s="257">
        <v>0.090999999999999998</v>
      </c>
      <c r="I313" s="258"/>
      <c r="J313" s="253"/>
      <c r="K313" s="253"/>
      <c r="L313" s="259"/>
      <c r="M313" s="260"/>
      <c r="N313" s="261"/>
      <c r="O313" s="261"/>
      <c r="P313" s="261"/>
      <c r="Q313" s="261"/>
      <c r="R313" s="261"/>
      <c r="S313" s="261"/>
      <c r="T313" s="26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63" t="s">
        <v>1361</v>
      </c>
      <c r="AU313" s="263" t="s">
        <v>88</v>
      </c>
      <c r="AV313" s="13" t="s">
        <v>88</v>
      </c>
      <c r="AW313" s="13" t="s">
        <v>34</v>
      </c>
      <c r="AX313" s="13" t="s">
        <v>78</v>
      </c>
      <c r="AY313" s="263" t="s">
        <v>159</v>
      </c>
    </row>
    <row r="314" s="14" customFormat="1">
      <c r="A314" s="14"/>
      <c r="B314" s="264"/>
      <c r="C314" s="265"/>
      <c r="D314" s="254" t="s">
        <v>1361</v>
      </c>
      <c r="E314" s="266" t="s">
        <v>1</v>
      </c>
      <c r="F314" s="267" t="s">
        <v>1363</v>
      </c>
      <c r="G314" s="265"/>
      <c r="H314" s="268">
        <v>0.090999999999999998</v>
      </c>
      <c r="I314" s="269"/>
      <c r="J314" s="265"/>
      <c r="K314" s="265"/>
      <c r="L314" s="270"/>
      <c r="M314" s="271"/>
      <c r="N314" s="272"/>
      <c r="O314" s="272"/>
      <c r="P314" s="272"/>
      <c r="Q314" s="272"/>
      <c r="R314" s="272"/>
      <c r="S314" s="272"/>
      <c r="T314" s="27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74" t="s">
        <v>1361</v>
      </c>
      <c r="AU314" s="274" t="s">
        <v>88</v>
      </c>
      <c r="AV314" s="14" t="s">
        <v>168</v>
      </c>
      <c r="AW314" s="14" t="s">
        <v>34</v>
      </c>
      <c r="AX314" s="14" t="s">
        <v>86</v>
      </c>
      <c r="AY314" s="274" t="s">
        <v>159</v>
      </c>
    </row>
    <row r="315" s="2" customFormat="1" ht="24.15" customHeight="1">
      <c r="A315" s="39"/>
      <c r="B315" s="40"/>
      <c r="C315" s="235" t="s">
        <v>371</v>
      </c>
      <c r="D315" s="235" t="s">
        <v>316</v>
      </c>
      <c r="E315" s="236" t="s">
        <v>1585</v>
      </c>
      <c r="F315" s="237" t="s">
        <v>1586</v>
      </c>
      <c r="G315" s="238" t="s">
        <v>341</v>
      </c>
      <c r="H315" s="239">
        <v>1.5</v>
      </c>
      <c r="I315" s="240"/>
      <c r="J315" s="241">
        <f>ROUND(I315*H315,2)</f>
        <v>0</v>
      </c>
      <c r="K315" s="242"/>
      <c r="L315" s="45"/>
      <c r="M315" s="243" t="s">
        <v>1</v>
      </c>
      <c r="N315" s="244" t="s">
        <v>43</v>
      </c>
      <c r="O315" s="92"/>
      <c r="P315" s="231">
        <f>O315*H315</f>
        <v>0</v>
      </c>
      <c r="Q315" s="231">
        <v>0.00123</v>
      </c>
      <c r="R315" s="231">
        <f>Q315*H315</f>
        <v>0.0018449999999999999</v>
      </c>
      <c r="S315" s="231">
        <v>0.017000000000000001</v>
      </c>
      <c r="T315" s="232">
        <f>S315*H315</f>
        <v>0.025500000000000002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3" t="s">
        <v>168</v>
      </c>
      <c r="AT315" s="233" t="s">
        <v>316</v>
      </c>
      <c r="AU315" s="233" t="s">
        <v>88</v>
      </c>
      <c r="AY315" s="18" t="s">
        <v>159</v>
      </c>
      <c r="BE315" s="234">
        <f>IF(N315="základní",J315,0)</f>
        <v>0</v>
      </c>
      <c r="BF315" s="234">
        <f>IF(N315="snížená",J315,0)</f>
        <v>0</v>
      </c>
      <c r="BG315" s="234">
        <f>IF(N315="zákl. přenesená",J315,0)</f>
        <v>0</v>
      </c>
      <c r="BH315" s="234">
        <f>IF(N315="sníž. přenesená",J315,0)</f>
        <v>0</v>
      </c>
      <c r="BI315" s="234">
        <f>IF(N315="nulová",J315,0)</f>
        <v>0</v>
      </c>
      <c r="BJ315" s="18" t="s">
        <v>86</v>
      </c>
      <c r="BK315" s="234">
        <f>ROUND(I315*H315,2)</f>
        <v>0</v>
      </c>
      <c r="BL315" s="18" t="s">
        <v>168</v>
      </c>
      <c r="BM315" s="233" t="s">
        <v>1587</v>
      </c>
    </row>
    <row r="316" s="15" customFormat="1">
      <c r="A316" s="15"/>
      <c r="B316" s="275"/>
      <c r="C316" s="276"/>
      <c r="D316" s="254" t="s">
        <v>1361</v>
      </c>
      <c r="E316" s="277" t="s">
        <v>1</v>
      </c>
      <c r="F316" s="278" t="s">
        <v>1588</v>
      </c>
      <c r="G316" s="276"/>
      <c r="H316" s="277" t="s">
        <v>1</v>
      </c>
      <c r="I316" s="279"/>
      <c r="J316" s="276"/>
      <c r="K316" s="276"/>
      <c r="L316" s="280"/>
      <c r="M316" s="281"/>
      <c r="N316" s="282"/>
      <c r="O316" s="282"/>
      <c r="P316" s="282"/>
      <c r="Q316" s="282"/>
      <c r="R316" s="282"/>
      <c r="S316" s="282"/>
      <c r="T316" s="283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84" t="s">
        <v>1361</v>
      </c>
      <c r="AU316" s="284" t="s">
        <v>88</v>
      </c>
      <c r="AV316" s="15" t="s">
        <v>86</v>
      </c>
      <c r="AW316" s="15" t="s">
        <v>34</v>
      </c>
      <c r="AX316" s="15" t="s">
        <v>78</v>
      </c>
      <c r="AY316" s="284" t="s">
        <v>159</v>
      </c>
    </row>
    <row r="317" s="13" customFormat="1">
      <c r="A317" s="13"/>
      <c r="B317" s="252"/>
      <c r="C317" s="253"/>
      <c r="D317" s="254" t="s">
        <v>1361</v>
      </c>
      <c r="E317" s="255" t="s">
        <v>1</v>
      </c>
      <c r="F317" s="256" t="s">
        <v>1589</v>
      </c>
      <c r="G317" s="253"/>
      <c r="H317" s="257">
        <v>1.5</v>
      </c>
      <c r="I317" s="258"/>
      <c r="J317" s="253"/>
      <c r="K317" s="253"/>
      <c r="L317" s="259"/>
      <c r="M317" s="260"/>
      <c r="N317" s="261"/>
      <c r="O317" s="261"/>
      <c r="P317" s="261"/>
      <c r="Q317" s="261"/>
      <c r="R317" s="261"/>
      <c r="S317" s="261"/>
      <c r="T317" s="26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3" t="s">
        <v>1361</v>
      </c>
      <c r="AU317" s="263" t="s">
        <v>88</v>
      </c>
      <c r="AV317" s="13" t="s">
        <v>88</v>
      </c>
      <c r="AW317" s="13" t="s">
        <v>34</v>
      </c>
      <c r="AX317" s="13" t="s">
        <v>78</v>
      </c>
      <c r="AY317" s="263" t="s">
        <v>159</v>
      </c>
    </row>
    <row r="318" s="14" customFormat="1">
      <c r="A318" s="14"/>
      <c r="B318" s="264"/>
      <c r="C318" s="265"/>
      <c r="D318" s="254" t="s">
        <v>1361</v>
      </c>
      <c r="E318" s="266" t="s">
        <v>1</v>
      </c>
      <c r="F318" s="267" t="s">
        <v>1363</v>
      </c>
      <c r="G318" s="265"/>
      <c r="H318" s="268">
        <v>1.5</v>
      </c>
      <c r="I318" s="269"/>
      <c r="J318" s="265"/>
      <c r="K318" s="265"/>
      <c r="L318" s="270"/>
      <c r="M318" s="271"/>
      <c r="N318" s="272"/>
      <c r="O318" s="272"/>
      <c r="P318" s="272"/>
      <c r="Q318" s="272"/>
      <c r="R318" s="272"/>
      <c r="S318" s="272"/>
      <c r="T318" s="27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74" t="s">
        <v>1361</v>
      </c>
      <c r="AU318" s="274" t="s">
        <v>88</v>
      </c>
      <c r="AV318" s="14" t="s">
        <v>168</v>
      </c>
      <c r="AW318" s="14" t="s">
        <v>34</v>
      </c>
      <c r="AX318" s="14" t="s">
        <v>86</v>
      </c>
      <c r="AY318" s="274" t="s">
        <v>159</v>
      </c>
    </row>
    <row r="319" s="2" customFormat="1" ht="24.15" customHeight="1">
      <c r="A319" s="39"/>
      <c r="B319" s="40"/>
      <c r="C319" s="235" t="s">
        <v>375</v>
      </c>
      <c r="D319" s="235" t="s">
        <v>316</v>
      </c>
      <c r="E319" s="236" t="s">
        <v>1590</v>
      </c>
      <c r="F319" s="237" t="s">
        <v>1591</v>
      </c>
      <c r="G319" s="238" t="s">
        <v>341</v>
      </c>
      <c r="H319" s="239">
        <v>0.29999999999999999</v>
      </c>
      <c r="I319" s="240"/>
      <c r="J319" s="241">
        <f>ROUND(I319*H319,2)</f>
        <v>0</v>
      </c>
      <c r="K319" s="242"/>
      <c r="L319" s="45"/>
      <c r="M319" s="243" t="s">
        <v>1</v>
      </c>
      <c r="N319" s="244" t="s">
        <v>43</v>
      </c>
      <c r="O319" s="92"/>
      <c r="P319" s="231">
        <f>O319*H319</f>
        <v>0</v>
      </c>
      <c r="Q319" s="231">
        <v>0.00142</v>
      </c>
      <c r="R319" s="231">
        <f>Q319*H319</f>
        <v>0.000426</v>
      </c>
      <c r="S319" s="231">
        <v>0.029000000000000001</v>
      </c>
      <c r="T319" s="232">
        <f>S319*H319</f>
        <v>0.0086999999999999994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3" t="s">
        <v>168</v>
      </c>
      <c r="AT319" s="233" t="s">
        <v>316</v>
      </c>
      <c r="AU319" s="233" t="s">
        <v>88</v>
      </c>
      <c r="AY319" s="18" t="s">
        <v>159</v>
      </c>
      <c r="BE319" s="234">
        <f>IF(N319="základní",J319,0)</f>
        <v>0</v>
      </c>
      <c r="BF319" s="234">
        <f>IF(N319="snížená",J319,0)</f>
        <v>0</v>
      </c>
      <c r="BG319" s="234">
        <f>IF(N319="zákl. přenesená",J319,0)</f>
        <v>0</v>
      </c>
      <c r="BH319" s="234">
        <f>IF(N319="sníž. přenesená",J319,0)</f>
        <v>0</v>
      </c>
      <c r="BI319" s="234">
        <f>IF(N319="nulová",J319,0)</f>
        <v>0</v>
      </c>
      <c r="BJ319" s="18" t="s">
        <v>86</v>
      </c>
      <c r="BK319" s="234">
        <f>ROUND(I319*H319,2)</f>
        <v>0</v>
      </c>
      <c r="BL319" s="18" t="s">
        <v>168</v>
      </c>
      <c r="BM319" s="233" t="s">
        <v>1592</v>
      </c>
    </row>
    <row r="320" s="15" customFormat="1">
      <c r="A320" s="15"/>
      <c r="B320" s="275"/>
      <c r="C320" s="276"/>
      <c r="D320" s="254" t="s">
        <v>1361</v>
      </c>
      <c r="E320" s="277" t="s">
        <v>1</v>
      </c>
      <c r="F320" s="278" t="s">
        <v>1593</v>
      </c>
      <c r="G320" s="276"/>
      <c r="H320" s="277" t="s">
        <v>1</v>
      </c>
      <c r="I320" s="279"/>
      <c r="J320" s="276"/>
      <c r="K320" s="276"/>
      <c r="L320" s="280"/>
      <c r="M320" s="281"/>
      <c r="N320" s="282"/>
      <c r="O320" s="282"/>
      <c r="P320" s="282"/>
      <c r="Q320" s="282"/>
      <c r="R320" s="282"/>
      <c r="S320" s="282"/>
      <c r="T320" s="283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84" t="s">
        <v>1361</v>
      </c>
      <c r="AU320" s="284" t="s">
        <v>88</v>
      </c>
      <c r="AV320" s="15" t="s">
        <v>86</v>
      </c>
      <c r="AW320" s="15" t="s">
        <v>34</v>
      </c>
      <c r="AX320" s="15" t="s">
        <v>78</v>
      </c>
      <c r="AY320" s="284" t="s">
        <v>159</v>
      </c>
    </row>
    <row r="321" s="13" customFormat="1">
      <c r="A321" s="13"/>
      <c r="B321" s="252"/>
      <c r="C321" s="253"/>
      <c r="D321" s="254" t="s">
        <v>1361</v>
      </c>
      <c r="E321" s="255" t="s">
        <v>1</v>
      </c>
      <c r="F321" s="256" t="s">
        <v>1594</v>
      </c>
      <c r="G321" s="253"/>
      <c r="H321" s="257">
        <v>0.29999999999999999</v>
      </c>
      <c r="I321" s="258"/>
      <c r="J321" s="253"/>
      <c r="K321" s="253"/>
      <c r="L321" s="259"/>
      <c r="M321" s="260"/>
      <c r="N321" s="261"/>
      <c r="O321" s="261"/>
      <c r="P321" s="261"/>
      <c r="Q321" s="261"/>
      <c r="R321" s="261"/>
      <c r="S321" s="261"/>
      <c r="T321" s="26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63" t="s">
        <v>1361</v>
      </c>
      <c r="AU321" s="263" t="s">
        <v>88</v>
      </c>
      <c r="AV321" s="13" t="s">
        <v>88</v>
      </c>
      <c r="AW321" s="13" t="s">
        <v>34</v>
      </c>
      <c r="AX321" s="13" t="s">
        <v>78</v>
      </c>
      <c r="AY321" s="263" t="s">
        <v>159</v>
      </c>
    </row>
    <row r="322" s="14" customFormat="1">
      <c r="A322" s="14"/>
      <c r="B322" s="264"/>
      <c r="C322" s="265"/>
      <c r="D322" s="254" t="s">
        <v>1361</v>
      </c>
      <c r="E322" s="266" t="s">
        <v>1</v>
      </c>
      <c r="F322" s="267" t="s">
        <v>1363</v>
      </c>
      <c r="G322" s="265"/>
      <c r="H322" s="268">
        <v>0.29999999999999999</v>
      </c>
      <c r="I322" s="269"/>
      <c r="J322" s="265"/>
      <c r="K322" s="265"/>
      <c r="L322" s="270"/>
      <c r="M322" s="271"/>
      <c r="N322" s="272"/>
      <c r="O322" s="272"/>
      <c r="P322" s="272"/>
      <c r="Q322" s="272"/>
      <c r="R322" s="272"/>
      <c r="S322" s="272"/>
      <c r="T322" s="27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74" t="s">
        <v>1361</v>
      </c>
      <c r="AU322" s="274" t="s">
        <v>88</v>
      </c>
      <c r="AV322" s="14" t="s">
        <v>168</v>
      </c>
      <c r="AW322" s="14" t="s">
        <v>34</v>
      </c>
      <c r="AX322" s="14" t="s">
        <v>86</v>
      </c>
      <c r="AY322" s="274" t="s">
        <v>159</v>
      </c>
    </row>
    <row r="323" s="2" customFormat="1" ht="24.15" customHeight="1">
      <c r="A323" s="39"/>
      <c r="B323" s="40"/>
      <c r="C323" s="235" t="s">
        <v>379</v>
      </c>
      <c r="D323" s="235" t="s">
        <v>316</v>
      </c>
      <c r="E323" s="236" t="s">
        <v>1595</v>
      </c>
      <c r="F323" s="237" t="s">
        <v>1596</v>
      </c>
      <c r="G323" s="238" t="s">
        <v>341</v>
      </c>
      <c r="H323" s="239">
        <v>0.29999999999999999</v>
      </c>
      <c r="I323" s="240"/>
      <c r="J323" s="241">
        <f>ROUND(I323*H323,2)</f>
        <v>0</v>
      </c>
      <c r="K323" s="242"/>
      <c r="L323" s="45"/>
      <c r="M323" s="243" t="s">
        <v>1</v>
      </c>
      <c r="N323" s="244" t="s">
        <v>43</v>
      </c>
      <c r="O323" s="92"/>
      <c r="P323" s="231">
        <f>O323*H323</f>
        <v>0</v>
      </c>
      <c r="Q323" s="231">
        <v>0.00147</v>
      </c>
      <c r="R323" s="231">
        <f>Q323*H323</f>
        <v>0.00044099999999999999</v>
      </c>
      <c r="S323" s="231">
        <v>0.039</v>
      </c>
      <c r="T323" s="232">
        <f>S323*H323</f>
        <v>0.0117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3" t="s">
        <v>168</v>
      </c>
      <c r="AT323" s="233" t="s">
        <v>316</v>
      </c>
      <c r="AU323" s="233" t="s">
        <v>88</v>
      </c>
      <c r="AY323" s="18" t="s">
        <v>159</v>
      </c>
      <c r="BE323" s="234">
        <f>IF(N323="základní",J323,0)</f>
        <v>0</v>
      </c>
      <c r="BF323" s="234">
        <f>IF(N323="snížená",J323,0)</f>
        <v>0</v>
      </c>
      <c r="BG323" s="234">
        <f>IF(N323="zákl. přenesená",J323,0)</f>
        <v>0</v>
      </c>
      <c r="BH323" s="234">
        <f>IF(N323="sníž. přenesená",J323,0)</f>
        <v>0</v>
      </c>
      <c r="BI323" s="234">
        <f>IF(N323="nulová",J323,0)</f>
        <v>0</v>
      </c>
      <c r="BJ323" s="18" t="s">
        <v>86</v>
      </c>
      <c r="BK323" s="234">
        <f>ROUND(I323*H323,2)</f>
        <v>0</v>
      </c>
      <c r="BL323" s="18" t="s">
        <v>168</v>
      </c>
      <c r="BM323" s="233" t="s">
        <v>1597</v>
      </c>
    </row>
    <row r="324" s="15" customFormat="1">
      <c r="A324" s="15"/>
      <c r="B324" s="275"/>
      <c r="C324" s="276"/>
      <c r="D324" s="254" t="s">
        <v>1361</v>
      </c>
      <c r="E324" s="277" t="s">
        <v>1</v>
      </c>
      <c r="F324" s="278" t="s">
        <v>1598</v>
      </c>
      <c r="G324" s="276"/>
      <c r="H324" s="277" t="s">
        <v>1</v>
      </c>
      <c r="I324" s="279"/>
      <c r="J324" s="276"/>
      <c r="K324" s="276"/>
      <c r="L324" s="280"/>
      <c r="M324" s="281"/>
      <c r="N324" s="282"/>
      <c r="O324" s="282"/>
      <c r="P324" s="282"/>
      <c r="Q324" s="282"/>
      <c r="R324" s="282"/>
      <c r="S324" s="282"/>
      <c r="T324" s="283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84" t="s">
        <v>1361</v>
      </c>
      <c r="AU324" s="284" t="s">
        <v>88</v>
      </c>
      <c r="AV324" s="15" t="s">
        <v>86</v>
      </c>
      <c r="AW324" s="15" t="s">
        <v>34</v>
      </c>
      <c r="AX324" s="15" t="s">
        <v>78</v>
      </c>
      <c r="AY324" s="284" t="s">
        <v>159</v>
      </c>
    </row>
    <row r="325" s="13" customFormat="1">
      <c r="A325" s="13"/>
      <c r="B325" s="252"/>
      <c r="C325" s="253"/>
      <c r="D325" s="254" t="s">
        <v>1361</v>
      </c>
      <c r="E325" s="255" t="s">
        <v>1</v>
      </c>
      <c r="F325" s="256" t="s">
        <v>1594</v>
      </c>
      <c r="G325" s="253"/>
      <c r="H325" s="257">
        <v>0.29999999999999999</v>
      </c>
      <c r="I325" s="258"/>
      <c r="J325" s="253"/>
      <c r="K325" s="253"/>
      <c r="L325" s="259"/>
      <c r="M325" s="260"/>
      <c r="N325" s="261"/>
      <c r="O325" s="261"/>
      <c r="P325" s="261"/>
      <c r="Q325" s="261"/>
      <c r="R325" s="261"/>
      <c r="S325" s="261"/>
      <c r="T325" s="26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63" t="s">
        <v>1361</v>
      </c>
      <c r="AU325" s="263" t="s">
        <v>88</v>
      </c>
      <c r="AV325" s="13" t="s">
        <v>88</v>
      </c>
      <c r="AW325" s="13" t="s">
        <v>34</v>
      </c>
      <c r="AX325" s="13" t="s">
        <v>78</v>
      </c>
      <c r="AY325" s="263" t="s">
        <v>159</v>
      </c>
    </row>
    <row r="326" s="14" customFormat="1">
      <c r="A326" s="14"/>
      <c r="B326" s="264"/>
      <c r="C326" s="265"/>
      <c r="D326" s="254" t="s">
        <v>1361</v>
      </c>
      <c r="E326" s="266" t="s">
        <v>1</v>
      </c>
      <c r="F326" s="267" t="s">
        <v>1363</v>
      </c>
      <c r="G326" s="265"/>
      <c r="H326" s="268">
        <v>0.29999999999999999</v>
      </c>
      <c r="I326" s="269"/>
      <c r="J326" s="265"/>
      <c r="K326" s="265"/>
      <c r="L326" s="270"/>
      <c r="M326" s="271"/>
      <c r="N326" s="272"/>
      <c r="O326" s="272"/>
      <c r="P326" s="272"/>
      <c r="Q326" s="272"/>
      <c r="R326" s="272"/>
      <c r="S326" s="272"/>
      <c r="T326" s="27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74" t="s">
        <v>1361</v>
      </c>
      <c r="AU326" s="274" t="s">
        <v>88</v>
      </c>
      <c r="AV326" s="14" t="s">
        <v>168</v>
      </c>
      <c r="AW326" s="14" t="s">
        <v>34</v>
      </c>
      <c r="AX326" s="14" t="s">
        <v>86</v>
      </c>
      <c r="AY326" s="274" t="s">
        <v>159</v>
      </c>
    </row>
    <row r="327" s="2" customFormat="1" ht="24.15" customHeight="1">
      <c r="A327" s="39"/>
      <c r="B327" s="40"/>
      <c r="C327" s="235" t="s">
        <v>383</v>
      </c>
      <c r="D327" s="235" t="s">
        <v>316</v>
      </c>
      <c r="E327" s="236" t="s">
        <v>1599</v>
      </c>
      <c r="F327" s="237" t="s">
        <v>1600</v>
      </c>
      <c r="G327" s="238" t="s">
        <v>341</v>
      </c>
      <c r="H327" s="239">
        <v>0.90000000000000002</v>
      </c>
      <c r="I327" s="240"/>
      <c r="J327" s="241">
        <f>ROUND(I327*H327,2)</f>
        <v>0</v>
      </c>
      <c r="K327" s="242"/>
      <c r="L327" s="45"/>
      <c r="M327" s="243" t="s">
        <v>1</v>
      </c>
      <c r="N327" s="244" t="s">
        <v>43</v>
      </c>
      <c r="O327" s="92"/>
      <c r="P327" s="231">
        <f>O327*H327</f>
        <v>0</v>
      </c>
      <c r="Q327" s="231">
        <v>0.00316</v>
      </c>
      <c r="R327" s="231">
        <f>Q327*H327</f>
        <v>0.0028440000000000002</v>
      </c>
      <c r="S327" s="231">
        <v>0.069000000000000006</v>
      </c>
      <c r="T327" s="232">
        <f>S327*H327</f>
        <v>0.062100000000000009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3" t="s">
        <v>168</v>
      </c>
      <c r="AT327" s="233" t="s">
        <v>316</v>
      </c>
      <c r="AU327" s="233" t="s">
        <v>88</v>
      </c>
      <c r="AY327" s="18" t="s">
        <v>159</v>
      </c>
      <c r="BE327" s="234">
        <f>IF(N327="základní",J327,0)</f>
        <v>0</v>
      </c>
      <c r="BF327" s="234">
        <f>IF(N327="snížená",J327,0)</f>
        <v>0</v>
      </c>
      <c r="BG327" s="234">
        <f>IF(N327="zákl. přenesená",J327,0)</f>
        <v>0</v>
      </c>
      <c r="BH327" s="234">
        <f>IF(N327="sníž. přenesená",J327,0)</f>
        <v>0</v>
      </c>
      <c r="BI327" s="234">
        <f>IF(N327="nulová",J327,0)</f>
        <v>0</v>
      </c>
      <c r="BJ327" s="18" t="s">
        <v>86</v>
      </c>
      <c r="BK327" s="234">
        <f>ROUND(I327*H327,2)</f>
        <v>0</v>
      </c>
      <c r="BL327" s="18" t="s">
        <v>168</v>
      </c>
      <c r="BM327" s="233" t="s">
        <v>1601</v>
      </c>
    </row>
    <row r="328" s="15" customFormat="1">
      <c r="A328" s="15"/>
      <c r="B328" s="275"/>
      <c r="C328" s="276"/>
      <c r="D328" s="254" t="s">
        <v>1361</v>
      </c>
      <c r="E328" s="277" t="s">
        <v>1</v>
      </c>
      <c r="F328" s="278" t="s">
        <v>1602</v>
      </c>
      <c r="G328" s="276"/>
      <c r="H328" s="277" t="s">
        <v>1</v>
      </c>
      <c r="I328" s="279"/>
      <c r="J328" s="276"/>
      <c r="K328" s="276"/>
      <c r="L328" s="280"/>
      <c r="M328" s="281"/>
      <c r="N328" s="282"/>
      <c r="O328" s="282"/>
      <c r="P328" s="282"/>
      <c r="Q328" s="282"/>
      <c r="R328" s="282"/>
      <c r="S328" s="282"/>
      <c r="T328" s="283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84" t="s">
        <v>1361</v>
      </c>
      <c r="AU328" s="284" t="s">
        <v>88</v>
      </c>
      <c r="AV328" s="15" t="s">
        <v>86</v>
      </c>
      <c r="AW328" s="15" t="s">
        <v>34</v>
      </c>
      <c r="AX328" s="15" t="s">
        <v>78</v>
      </c>
      <c r="AY328" s="284" t="s">
        <v>159</v>
      </c>
    </row>
    <row r="329" s="13" customFormat="1">
      <c r="A329" s="13"/>
      <c r="B329" s="252"/>
      <c r="C329" s="253"/>
      <c r="D329" s="254" t="s">
        <v>1361</v>
      </c>
      <c r="E329" s="255" t="s">
        <v>1</v>
      </c>
      <c r="F329" s="256" t="s">
        <v>1603</v>
      </c>
      <c r="G329" s="253"/>
      <c r="H329" s="257">
        <v>0.90000000000000002</v>
      </c>
      <c r="I329" s="258"/>
      <c r="J329" s="253"/>
      <c r="K329" s="253"/>
      <c r="L329" s="259"/>
      <c r="M329" s="260"/>
      <c r="N329" s="261"/>
      <c r="O329" s="261"/>
      <c r="P329" s="261"/>
      <c r="Q329" s="261"/>
      <c r="R329" s="261"/>
      <c r="S329" s="261"/>
      <c r="T329" s="26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3" t="s">
        <v>1361</v>
      </c>
      <c r="AU329" s="263" t="s">
        <v>88</v>
      </c>
      <c r="AV329" s="13" t="s">
        <v>88</v>
      </c>
      <c r="AW329" s="13" t="s">
        <v>34</v>
      </c>
      <c r="AX329" s="13" t="s">
        <v>78</v>
      </c>
      <c r="AY329" s="263" t="s">
        <v>159</v>
      </c>
    </row>
    <row r="330" s="14" customFormat="1">
      <c r="A330" s="14"/>
      <c r="B330" s="264"/>
      <c r="C330" s="265"/>
      <c r="D330" s="254" t="s">
        <v>1361</v>
      </c>
      <c r="E330" s="266" t="s">
        <v>1</v>
      </c>
      <c r="F330" s="267" t="s">
        <v>1363</v>
      </c>
      <c r="G330" s="265"/>
      <c r="H330" s="268">
        <v>0.90000000000000002</v>
      </c>
      <c r="I330" s="269"/>
      <c r="J330" s="265"/>
      <c r="K330" s="265"/>
      <c r="L330" s="270"/>
      <c r="M330" s="271"/>
      <c r="N330" s="272"/>
      <c r="O330" s="272"/>
      <c r="P330" s="272"/>
      <c r="Q330" s="272"/>
      <c r="R330" s="272"/>
      <c r="S330" s="272"/>
      <c r="T330" s="27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74" t="s">
        <v>1361</v>
      </c>
      <c r="AU330" s="274" t="s">
        <v>88</v>
      </c>
      <c r="AV330" s="14" t="s">
        <v>168</v>
      </c>
      <c r="AW330" s="14" t="s">
        <v>34</v>
      </c>
      <c r="AX330" s="14" t="s">
        <v>86</v>
      </c>
      <c r="AY330" s="274" t="s">
        <v>159</v>
      </c>
    </row>
    <row r="331" s="2" customFormat="1" ht="24.15" customHeight="1">
      <c r="A331" s="39"/>
      <c r="B331" s="40"/>
      <c r="C331" s="235" t="s">
        <v>387</v>
      </c>
      <c r="D331" s="235" t="s">
        <v>316</v>
      </c>
      <c r="E331" s="236" t="s">
        <v>1604</v>
      </c>
      <c r="F331" s="237" t="s">
        <v>1605</v>
      </c>
      <c r="G331" s="238" t="s">
        <v>341</v>
      </c>
      <c r="H331" s="239">
        <v>0.59999999999999998</v>
      </c>
      <c r="I331" s="240"/>
      <c r="J331" s="241">
        <f>ROUND(I331*H331,2)</f>
        <v>0</v>
      </c>
      <c r="K331" s="242"/>
      <c r="L331" s="45"/>
      <c r="M331" s="243" t="s">
        <v>1</v>
      </c>
      <c r="N331" s="244" t="s">
        <v>43</v>
      </c>
      <c r="O331" s="92"/>
      <c r="P331" s="231">
        <f>O331*H331</f>
        <v>0</v>
      </c>
      <c r="Q331" s="231">
        <v>0.0039500000000000004</v>
      </c>
      <c r="R331" s="231">
        <f>Q331*H331</f>
        <v>0.0023700000000000001</v>
      </c>
      <c r="S331" s="231">
        <v>0.16</v>
      </c>
      <c r="T331" s="232">
        <f>S331*H331</f>
        <v>0.096000000000000002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3" t="s">
        <v>168</v>
      </c>
      <c r="AT331" s="233" t="s">
        <v>316</v>
      </c>
      <c r="AU331" s="233" t="s">
        <v>88</v>
      </c>
      <c r="AY331" s="18" t="s">
        <v>159</v>
      </c>
      <c r="BE331" s="234">
        <f>IF(N331="základní",J331,0)</f>
        <v>0</v>
      </c>
      <c r="BF331" s="234">
        <f>IF(N331="snížená",J331,0)</f>
        <v>0</v>
      </c>
      <c r="BG331" s="234">
        <f>IF(N331="zákl. přenesená",J331,0)</f>
        <v>0</v>
      </c>
      <c r="BH331" s="234">
        <f>IF(N331="sníž. přenesená",J331,0)</f>
        <v>0</v>
      </c>
      <c r="BI331" s="234">
        <f>IF(N331="nulová",J331,0)</f>
        <v>0</v>
      </c>
      <c r="BJ331" s="18" t="s">
        <v>86</v>
      </c>
      <c r="BK331" s="234">
        <f>ROUND(I331*H331,2)</f>
        <v>0</v>
      </c>
      <c r="BL331" s="18" t="s">
        <v>168</v>
      </c>
      <c r="BM331" s="233" t="s">
        <v>1606</v>
      </c>
    </row>
    <row r="332" s="15" customFormat="1">
      <c r="A332" s="15"/>
      <c r="B332" s="275"/>
      <c r="C332" s="276"/>
      <c r="D332" s="254" t="s">
        <v>1361</v>
      </c>
      <c r="E332" s="277" t="s">
        <v>1</v>
      </c>
      <c r="F332" s="278" t="s">
        <v>1607</v>
      </c>
      <c r="G332" s="276"/>
      <c r="H332" s="277" t="s">
        <v>1</v>
      </c>
      <c r="I332" s="279"/>
      <c r="J332" s="276"/>
      <c r="K332" s="276"/>
      <c r="L332" s="280"/>
      <c r="M332" s="281"/>
      <c r="N332" s="282"/>
      <c r="O332" s="282"/>
      <c r="P332" s="282"/>
      <c r="Q332" s="282"/>
      <c r="R332" s="282"/>
      <c r="S332" s="282"/>
      <c r="T332" s="283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84" t="s">
        <v>1361</v>
      </c>
      <c r="AU332" s="284" t="s">
        <v>88</v>
      </c>
      <c r="AV332" s="15" t="s">
        <v>86</v>
      </c>
      <c r="AW332" s="15" t="s">
        <v>34</v>
      </c>
      <c r="AX332" s="15" t="s">
        <v>78</v>
      </c>
      <c r="AY332" s="284" t="s">
        <v>159</v>
      </c>
    </row>
    <row r="333" s="13" customFormat="1">
      <c r="A333" s="13"/>
      <c r="B333" s="252"/>
      <c r="C333" s="253"/>
      <c r="D333" s="254" t="s">
        <v>1361</v>
      </c>
      <c r="E333" s="255" t="s">
        <v>1</v>
      </c>
      <c r="F333" s="256" t="s">
        <v>1608</v>
      </c>
      <c r="G333" s="253"/>
      <c r="H333" s="257">
        <v>0.59999999999999998</v>
      </c>
      <c r="I333" s="258"/>
      <c r="J333" s="253"/>
      <c r="K333" s="253"/>
      <c r="L333" s="259"/>
      <c r="M333" s="260"/>
      <c r="N333" s="261"/>
      <c r="O333" s="261"/>
      <c r="P333" s="261"/>
      <c r="Q333" s="261"/>
      <c r="R333" s="261"/>
      <c r="S333" s="261"/>
      <c r="T333" s="26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3" t="s">
        <v>1361</v>
      </c>
      <c r="AU333" s="263" t="s">
        <v>88</v>
      </c>
      <c r="AV333" s="13" t="s">
        <v>88</v>
      </c>
      <c r="AW333" s="13" t="s">
        <v>34</v>
      </c>
      <c r="AX333" s="13" t="s">
        <v>78</v>
      </c>
      <c r="AY333" s="263" t="s">
        <v>159</v>
      </c>
    </row>
    <row r="334" s="14" customFormat="1">
      <c r="A334" s="14"/>
      <c r="B334" s="264"/>
      <c r="C334" s="265"/>
      <c r="D334" s="254" t="s">
        <v>1361</v>
      </c>
      <c r="E334" s="266" t="s">
        <v>1</v>
      </c>
      <c r="F334" s="267" t="s">
        <v>1363</v>
      </c>
      <c r="G334" s="265"/>
      <c r="H334" s="268">
        <v>0.59999999999999998</v>
      </c>
      <c r="I334" s="269"/>
      <c r="J334" s="265"/>
      <c r="K334" s="265"/>
      <c r="L334" s="270"/>
      <c r="M334" s="271"/>
      <c r="N334" s="272"/>
      <c r="O334" s="272"/>
      <c r="P334" s="272"/>
      <c r="Q334" s="272"/>
      <c r="R334" s="272"/>
      <c r="S334" s="272"/>
      <c r="T334" s="27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74" t="s">
        <v>1361</v>
      </c>
      <c r="AU334" s="274" t="s">
        <v>88</v>
      </c>
      <c r="AV334" s="14" t="s">
        <v>168</v>
      </c>
      <c r="AW334" s="14" t="s">
        <v>34</v>
      </c>
      <c r="AX334" s="14" t="s">
        <v>86</v>
      </c>
      <c r="AY334" s="274" t="s">
        <v>159</v>
      </c>
    </row>
    <row r="335" s="12" customFormat="1" ht="22.8" customHeight="1">
      <c r="A335" s="12"/>
      <c r="B335" s="204"/>
      <c r="C335" s="205"/>
      <c r="D335" s="206" t="s">
        <v>77</v>
      </c>
      <c r="E335" s="218" t="s">
        <v>1609</v>
      </c>
      <c r="F335" s="218" t="s">
        <v>1610</v>
      </c>
      <c r="G335" s="205"/>
      <c r="H335" s="205"/>
      <c r="I335" s="208"/>
      <c r="J335" s="219">
        <f>BK335</f>
        <v>0</v>
      </c>
      <c r="K335" s="205"/>
      <c r="L335" s="210"/>
      <c r="M335" s="211"/>
      <c r="N335" s="212"/>
      <c r="O335" s="212"/>
      <c r="P335" s="213">
        <f>SUM(P336:P348)</f>
        <v>0</v>
      </c>
      <c r="Q335" s="212"/>
      <c r="R335" s="213">
        <f>SUM(R336:R348)</f>
        <v>0</v>
      </c>
      <c r="S335" s="212"/>
      <c r="T335" s="214">
        <f>SUM(T336:T348)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15" t="s">
        <v>86</v>
      </c>
      <c r="AT335" s="216" t="s">
        <v>77</v>
      </c>
      <c r="AU335" s="216" t="s">
        <v>86</v>
      </c>
      <c r="AY335" s="215" t="s">
        <v>159</v>
      </c>
      <c r="BK335" s="217">
        <f>SUM(BK336:BK348)</f>
        <v>0</v>
      </c>
    </row>
    <row r="336" s="2" customFormat="1" ht="24.15" customHeight="1">
      <c r="A336" s="39"/>
      <c r="B336" s="40"/>
      <c r="C336" s="235" t="s">
        <v>391</v>
      </c>
      <c r="D336" s="235" t="s">
        <v>316</v>
      </c>
      <c r="E336" s="236" t="s">
        <v>1611</v>
      </c>
      <c r="F336" s="237" t="s">
        <v>1612</v>
      </c>
      <c r="G336" s="238" t="s">
        <v>1427</v>
      </c>
      <c r="H336" s="239">
        <v>0.377</v>
      </c>
      <c r="I336" s="240"/>
      <c r="J336" s="241">
        <f>ROUND(I336*H336,2)</f>
        <v>0</v>
      </c>
      <c r="K336" s="242"/>
      <c r="L336" s="45"/>
      <c r="M336" s="243" t="s">
        <v>1</v>
      </c>
      <c r="N336" s="244" t="s">
        <v>43</v>
      </c>
      <c r="O336" s="92"/>
      <c r="P336" s="231">
        <f>O336*H336</f>
        <v>0</v>
      </c>
      <c r="Q336" s="231">
        <v>0</v>
      </c>
      <c r="R336" s="231">
        <f>Q336*H336</f>
        <v>0</v>
      </c>
      <c r="S336" s="231">
        <v>0</v>
      </c>
      <c r="T336" s="232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3" t="s">
        <v>168</v>
      </c>
      <c r="AT336" s="233" t="s">
        <v>316</v>
      </c>
      <c r="AU336" s="233" t="s">
        <v>88</v>
      </c>
      <c r="AY336" s="18" t="s">
        <v>159</v>
      </c>
      <c r="BE336" s="234">
        <f>IF(N336="základní",J336,0)</f>
        <v>0</v>
      </c>
      <c r="BF336" s="234">
        <f>IF(N336="snížená",J336,0)</f>
        <v>0</v>
      </c>
      <c r="BG336" s="234">
        <f>IF(N336="zákl. přenesená",J336,0)</f>
        <v>0</v>
      </c>
      <c r="BH336" s="234">
        <f>IF(N336="sníž. přenesená",J336,0)</f>
        <v>0</v>
      </c>
      <c r="BI336" s="234">
        <f>IF(N336="nulová",J336,0)</f>
        <v>0</v>
      </c>
      <c r="BJ336" s="18" t="s">
        <v>86</v>
      </c>
      <c r="BK336" s="234">
        <f>ROUND(I336*H336,2)</f>
        <v>0</v>
      </c>
      <c r="BL336" s="18" t="s">
        <v>168</v>
      </c>
      <c r="BM336" s="233" t="s">
        <v>1613</v>
      </c>
    </row>
    <row r="337" s="15" customFormat="1">
      <c r="A337" s="15"/>
      <c r="B337" s="275"/>
      <c r="C337" s="276"/>
      <c r="D337" s="254" t="s">
        <v>1361</v>
      </c>
      <c r="E337" s="277" t="s">
        <v>1</v>
      </c>
      <c r="F337" s="278" t="s">
        <v>1614</v>
      </c>
      <c r="G337" s="276"/>
      <c r="H337" s="277" t="s">
        <v>1</v>
      </c>
      <c r="I337" s="279"/>
      <c r="J337" s="276"/>
      <c r="K337" s="276"/>
      <c r="L337" s="280"/>
      <c r="M337" s="281"/>
      <c r="N337" s="282"/>
      <c r="O337" s="282"/>
      <c r="P337" s="282"/>
      <c r="Q337" s="282"/>
      <c r="R337" s="282"/>
      <c r="S337" s="282"/>
      <c r="T337" s="283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84" t="s">
        <v>1361</v>
      </c>
      <c r="AU337" s="284" t="s">
        <v>88</v>
      </c>
      <c r="AV337" s="15" t="s">
        <v>86</v>
      </c>
      <c r="AW337" s="15" t="s">
        <v>34</v>
      </c>
      <c r="AX337" s="15" t="s">
        <v>78</v>
      </c>
      <c r="AY337" s="284" t="s">
        <v>159</v>
      </c>
    </row>
    <row r="338" s="13" customFormat="1">
      <c r="A338" s="13"/>
      <c r="B338" s="252"/>
      <c r="C338" s="253"/>
      <c r="D338" s="254" t="s">
        <v>1361</v>
      </c>
      <c r="E338" s="255" t="s">
        <v>1</v>
      </c>
      <c r="F338" s="256" t="s">
        <v>1615</v>
      </c>
      <c r="G338" s="253"/>
      <c r="H338" s="257">
        <v>0.20499999999999999</v>
      </c>
      <c r="I338" s="258"/>
      <c r="J338" s="253"/>
      <c r="K338" s="253"/>
      <c r="L338" s="259"/>
      <c r="M338" s="260"/>
      <c r="N338" s="261"/>
      <c r="O338" s="261"/>
      <c r="P338" s="261"/>
      <c r="Q338" s="261"/>
      <c r="R338" s="261"/>
      <c r="S338" s="261"/>
      <c r="T338" s="26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63" t="s">
        <v>1361</v>
      </c>
      <c r="AU338" s="263" t="s">
        <v>88</v>
      </c>
      <c r="AV338" s="13" t="s">
        <v>88</v>
      </c>
      <c r="AW338" s="13" t="s">
        <v>34</v>
      </c>
      <c r="AX338" s="13" t="s">
        <v>78</v>
      </c>
      <c r="AY338" s="263" t="s">
        <v>159</v>
      </c>
    </row>
    <row r="339" s="13" customFormat="1">
      <c r="A339" s="13"/>
      <c r="B339" s="252"/>
      <c r="C339" s="253"/>
      <c r="D339" s="254" t="s">
        <v>1361</v>
      </c>
      <c r="E339" s="255" t="s">
        <v>1</v>
      </c>
      <c r="F339" s="256" t="s">
        <v>1616</v>
      </c>
      <c r="G339" s="253"/>
      <c r="H339" s="257">
        <v>0.17199999999999999</v>
      </c>
      <c r="I339" s="258"/>
      <c r="J339" s="253"/>
      <c r="K339" s="253"/>
      <c r="L339" s="259"/>
      <c r="M339" s="260"/>
      <c r="N339" s="261"/>
      <c r="O339" s="261"/>
      <c r="P339" s="261"/>
      <c r="Q339" s="261"/>
      <c r="R339" s="261"/>
      <c r="S339" s="261"/>
      <c r="T339" s="26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63" t="s">
        <v>1361</v>
      </c>
      <c r="AU339" s="263" t="s">
        <v>88</v>
      </c>
      <c r="AV339" s="13" t="s">
        <v>88</v>
      </c>
      <c r="AW339" s="13" t="s">
        <v>34</v>
      </c>
      <c r="AX339" s="13" t="s">
        <v>78</v>
      </c>
      <c r="AY339" s="263" t="s">
        <v>159</v>
      </c>
    </row>
    <row r="340" s="14" customFormat="1">
      <c r="A340" s="14"/>
      <c r="B340" s="264"/>
      <c r="C340" s="265"/>
      <c r="D340" s="254" t="s">
        <v>1361</v>
      </c>
      <c r="E340" s="266" t="s">
        <v>1</v>
      </c>
      <c r="F340" s="267" t="s">
        <v>1363</v>
      </c>
      <c r="G340" s="265"/>
      <c r="H340" s="268">
        <v>0.377</v>
      </c>
      <c r="I340" s="269"/>
      <c r="J340" s="265"/>
      <c r="K340" s="265"/>
      <c r="L340" s="270"/>
      <c r="M340" s="271"/>
      <c r="N340" s="272"/>
      <c r="O340" s="272"/>
      <c r="P340" s="272"/>
      <c r="Q340" s="272"/>
      <c r="R340" s="272"/>
      <c r="S340" s="272"/>
      <c r="T340" s="27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74" t="s">
        <v>1361</v>
      </c>
      <c r="AU340" s="274" t="s">
        <v>88</v>
      </c>
      <c r="AV340" s="14" t="s">
        <v>168</v>
      </c>
      <c r="AW340" s="14" t="s">
        <v>34</v>
      </c>
      <c r="AX340" s="14" t="s">
        <v>86</v>
      </c>
      <c r="AY340" s="274" t="s">
        <v>159</v>
      </c>
    </row>
    <row r="341" s="2" customFormat="1" ht="24.15" customHeight="1">
      <c r="A341" s="39"/>
      <c r="B341" s="40"/>
      <c r="C341" s="235" t="s">
        <v>395</v>
      </c>
      <c r="D341" s="235" t="s">
        <v>316</v>
      </c>
      <c r="E341" s="236" t="s">
        <v>1617</v>
      </c>
      <c r="F341" s="237" t="s">
        <v>1618</v>
      </c>
      <c r="G341" s="238" t="s">
        <v>1427</v>
      </c>
      <c r="H341" s="239">
        <v>5.2779999999999996</v>
      </c>
      <c r="I341" s="240"/>
      <c r="J341" s="241">
        <f>ROUND(I341*H341,2)</f>
        <v>0</v>
      </c>
      <c r="K341" s="242"/>
      <c r="L341" s="45"/>
      <c r="M341" s="243" t="s">
        <v>1</v>
      </c>
      <c r="N341" s="244" t="s">
        <v>43</v>
      </c>
      <c r="O341" s="92"/>
      <c r="P341" s="231">
        <f>O341*H341</f>
        <v>0</v>
      </c>
      <c r="Q341" s="231">
        <v>0</v>
      </c>
      <c r="R341" s="231">
        <f>Q341*H341</f>
        <v>0</v>
      </c>
      <c r="S341" s="231">
        <v>0</v>
      </c>
      <c r="T341" s="232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3" t="s">
        <v>168</v>
      </c>
      <c r="AT341" s="233" t="s">
        <v>316</v>
      </c>
      <c r="AU341" s="233" t="s">
        <v>88</v>
      </c>
      <c r="AY341" s="18" t="s">
        <v>159</v>
      </c>
      <c r="BE341" s="234">
        <f>IF(N341="základní",J341,0)</f>
        <v>0</v>
      </c>
      <c r="BF341" s="234">
        <f>IF(N341="snížená",J341,0)</f>
        <v>0</v>
      </c>
      <c r="BG341" s="234">
        <f>IF(N341="zákl. přenesená",J341,0)</f>
        <v>0</v>
      </c>
      <c r="BH341" s="234">
        <f>IF(N341="sníž. přenesená",J341,0)</f>
        <v>0</v>
      </c>
      <c r="BI341" s="234">
        <f>IF(N341="nulová",J341,0)</f>
        <v>0</v>
      </c>
      <c r="BJ341" s="18" t="s">
        <v>86</v>
      </c>
      <c r="BK341" s="234">
        <f>ROUND(I341*H341,2)</f>
        <v>0</v>
      </c>
      <c r="BL341" s="18" t="s">
        <v>168</v>
      </c>
      <c r="BM341" s="233" t="s">
        <v>1619</v>
      </c>
    </row>
    <row r="342" s="13" customFormat="1">
      <c r="A342" s="13"/>
      <c r="B342" s="252"/>
      <c r="C342" s="253"/>
      <c r="D342" s="254" t="s">
        <v>1361</v>
      </c>
      <c r="E342" s="253"/>
      <c r="F342" s="256" t="s">
        <v>1620</v>
      </c>
      <c r="G342" s="253"/>
      <c r="H342" s="257">
        <v>5.2779999999999996</v>
      </c>
      <c r="I342" s="258"/>
      <c r="J342" s="253"/>
      <c r="K342" s="253"/>
      <c r="L342" s="259"/>
      <c r="M342" s="260"/>
      <c r="N342" s="261"/>
      <c r="O342" s="261"/>
      <c r="P342" s="261"/>
      <c r="Q342" s="261"/>
      <c r="R342" s="261"/>
      <c r="S342" s="261"/>
      <c r="T342" s="26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63" t="s">
        <v>1361</v>
      </c>
      <c r="AU342" s="263" t="s">
        <v>88</v>
      </c>
      <c r="AV342" s="13" t="s">
        <v>88</v>
      </c>
      <c r="AW342" s="13" t="s">
        <v>4</v>
      </c>
      <c r="AX342" s="13" t="s">
        <v>86</v>
      </c>
      <c r="AY342" s="263" t="s">
        <v>159</v>
      </c>
    </row>
    <row r="343" s="2" customFormat="1" ht="37.8" customHeight="1">
      <c r="A343" s="39"/>
      <c r="B343" s="40"/>
      <c r="C343" s="235" t="s">
        <v>399</v>
      </c>
      <c r="D343" s="235" t="s">
        <v>316</v>
      </c>
      <c r="E343" s="236" t="s">
        <v>1621</v>
      </c>
      <c r="F343" s="237" t="s">
        <v>1622</v>
      </c>
      <c r="G343" s="238" t="s">
        <v>1427</v>
      </c>
      <c r="H343" s="239">
        <v>0.20499999999999999</v>
      </c>
      <c r="I343" s="240"/>
      <c r="J343" s="241">
        <f>ROUND(I343*H343,2)</f>
        <v>0</v>
      </c>
      <c r="K343" s="242"/>
      <c r="L343" s="45"/>
      <c r="M343" s="243" t="s">
        <v>1</v>
      </c>
      <c r="N343" s="244" t="s">
        <v>43</v>
      </c>
      <c r="O343" s="92"/>
      <c r="P343" s="231">
        <f>O343*H343</f>
        <v>0</v>
      </c>
      <c r="Q343" s="231">
        <v>0</v>
      </c>
      <c r="R343" s="231">
        <f>Q343*H343</f>
        <v>0</v>
      </c>
      <c r="S343" s="231">
        <v>0</v>
      </c>
      <c r="T343" s="232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3" t="s">
        <v>168</v>
      </c>
      <c r="AT343" s="233" t="s">
        <v>316</v>
      </c>
      <c r="AU343" s="233" t="s">
        <v>88</v>
      </c>
      <c r="AY343" s="18" t="s">
        <v>159</v>
      </c>
      <c r="BE343" s="234">
        <f>IF(N343="základní",J343,0)</f>
        <v>0</v>
      </c>
      <c r="BF343" s="234">
        <f>IF(N343="snížená",J343,0)</f>
        <v>0</v>
      </c>
      <c r="BG343" s="234">
        <f>IF(N343="zákl. přenesená",J343,0)</f>
        <v>0</v>
      </c>
      <c r="BH343" s="234">
        <f>IF(N343="sníž. přenesená",J343,0)</f>
        <v>0</v>
      </c>
      <c r="BI343" s="234">
        <f>IF(N343="nulová",J343,0)</f>
        <v>0</v>
      </c>
      <c r="BJ343" s="18" t="s">
        <v>86</v>
      </c>
      <c r="BK343" s="234">
        <f>ROUND(I343*H343,2)</f>
        <v>0</v>
      </c>
      <c r="BL343" s="18" t="s">
        <v>168</v>
      </c>
      <c r="BM343" s="233" t="s">
        <v>1623</v>
      </c>
    </row>
    <row r="344" s="13" customFormat="1">
      <c r="A344" s="13"/>
      <c r="B344" s="252"/>
      <c r="C344" s="253"/>
      <c r="D344" s="254" t="s">
        <v>1361</v>
      </c>
      <c r="E344" s="255" t="s">
        <v>1</v>
      </c>
      <c r="F344" s="256" t="s">
        <v>1624</v>
      </c>
      <c r="G344" s="253"/>
      <c r="H344" s="257">
        <v>0.20499999999999999</v>
      </c>
      <c r="I344" s="258"/>
      <c r="J344" s="253"/>
      <c r="K344" s="253"/>
      <c r="L344" s="259"/>
      <c r="M344" s="260"/>
      <c r="N344" s="261"/>
      <c r="O344" s="261"/>
      <c r="P344" s="261"/>
      <c r="Q344" s="261"/>
      <c r="R344" s="261"/>
      <c r="S344" s="261"/>
      <c r="T344" s="26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63" t="s">
        <v>1361</v>
      </c>
      <c r="AU344" s="263" t="s">
        <v>88</v>
      </c>
      <c r="AV344" s="13" t="s">
        <v>88</v>
      </c>
      <c r="AW344" s="13" t="s">
        <v>34</v>
      </c>
      <c r="AX344" s="13" t="s">
        <v>78</v>
      </c>
      <c r="AY344" s="263" t="s">
        <v>159</v>
      </c>
    </row>
    <row r="345" s="14" customFormat="1">
      <c r="A345" s="14"/>
      <c r="B345" s="264"/>
      <c r="C345" s="265"/>
      <c r="D345" s="254" t="s">
        <v>1361</v>
      </c>
      <c r="E345" s="266" t="s">
        <v>1</v>
      </c>
      <c r="F345" s="267" t="s">
        <v>1363</v>
      </c>
      <c r="G345" s="265"/>
      <c r="H345" s="268">
        <v>0.20499999999999999</v>
      </c>
      <c r="I345" s="269"/>
      <c r="J345" s="265"/>
      <c r="K345" s="265"/>
      <c r="L345" s="270"/>
      <c r="M345" s="271"/>
      <c r="N345" s="272"/>
      <c r="O345" s="272"/>
      <c r="P345" s="272"/>
      <c r="Q345" s="272"/>
      <c r="R345" s="272"/>
      <c r="S345" s="272"/>
      <c r="T345" s="27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74" t="s">
        <v>1361</v>
      </c>
      <c r="AU345" s="274" t="s">
        <v>88</v>
      </c>
      <c r="AV345" s="14" t="s">
        <v>168</v>
      </c>
      <c r="AW345" s="14" t="s">
        <v>34</v>
      </c>
      <c r="AX345" s="14" t="s">
        <v>86</v>
      </c>
      <c r="AY345" s="274" t="s">
        <v>159</v>
      </c>
    </row>
    <row r="346" s="2" customFormat="1" ht="33" customHeight="1">
      <c r="A346" s="39"/>
      <c r="B346" s="40"/>
      <c r="C346" s="235" t="s">
        <v>403</v>
      </c>
      <c r="D346" s="235" t="s">
        <v>316</v>
      </c>
      <c r="E346" s="236" t="s">
        <v>1625</v>
      </c>
      <c r="F346" s="237" t="s">
        <v>1626</v>
      </c>
      <c r="G346" s="238" t="s">
        <v>1427</v>
      </c>
      <c r="H346" s="239">
        <v>0.17199999999999999</v>
      </c>
      <c r="I346" s="240"/>
      <c r="J346" s="241">
        <f>ROUND(I346*H346,2)</f>
        <v>0</v>
      </c>
      <c r="K346" s="242"/>
      <c r="L346" s="45"/>
      <c r="M346" s="243" t="s">
        <v>1</v>
      </c>
      <c r="N346" s="244" t="s">
        <v>43</v>
      </c>
      <c r="O346" s="92"/>
      <c r="P346" s="231">
        <f>O346*H346</f>
        <v>0</v>
      </c>
      <c r="Q346" s="231">
        <v>0</v>
      </c>
      <c r="R346" s="231">
        <f>Q346*H346</f>
        <v>0</v>
      </c>
      <c r="S346" s="231">
        <v>0</v>
      </c>
      <c r="T346" s="232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3" t="s">
        <v>168</v>
      </c>
      <c r="AT346" s="233" t="s">
        <v>316</v>
      </c>
      <c r="AU346" s="233" t="s">
        <v>88</v>
      </c>
      <c r="AY346" s="18" t="s">
        <v>159</v>
      </c>
      <c r="BE346" s="234">
        <f>IF(N346="základní",J346,0)</f>
        <v>0</v>
      </c>
      <c r="BF346" s="234">
        <f>IF(N346="snížená",J346,0)</f>
        <v>0</v>
      </c>
      <c r="BG346" s="234">
        <f>IF(N346="zákl. přenesená",J346,0)</f>
        <v>0</v>
      </c>
      <c r="BH346" s="234">
        <f>IF(N346="sníž. přenesená",J346,0)</f>
        <v>0</v>
      </c>
      <c r="BI346" s="234">
        <f>IF(N346="nulová",J346,0)</f>
        <v>0</v>
      </c>
      <c r="BJ346" s="18" t="s">
        <v>86</v>
      </c>
      <c r="BK346" s="234">
        <f>ROUND(I346*H346,2)</f>
        <v>0</v>
      </c>
      <c r="BL346" s="18" t="s">
        <v>168</v>
      </c>
      <c r="BM346" s="233" t="s">
        <v>1627</v>
      </c>
    </row>
    <row r="347" s="13" customFormat="1">
      <c r="A347" s="13"/>
      <c r="B347" s="252"/>
      <c r="C347" s="253"/>
      <c r="D347" s="254" t="s">
        <v>1361</v>
      </c>
      <c r="E347" s="255" t="s">
        <v>1</v>
      </c>
      <c r="F347" s="256" t="s">
        <v>1616</v>
      </c>
      <c r="G347" s="253"/>
      <c r="H347" s="257">
        <v>0.17199999999999999</v>
      </c>
      <c r="I347" s="258"/>
      <c r="J347" s="253"/>
      <c r="K347" s="253"/>
      <c r="L347" s="259"/>
      <c r="M347" s="260"/>
      <c r="N347" s="261"/>
      <c r="O347" s="261"/>
      <c r="P347" s="261"/>
      <c r="Q347" s="261"/>
      <c r="R347" s="261"/>
      <c r="S347" s="261"/>
      <c r="T347" s="26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3" t="s">
        <v>1361</v>
      </c>
      <c r="AU347" s="263" t="s">
        <v>88</v>
      </c>
      <c r="AV347" s="13" t="s">
        <v>88</v>
      </c>
      <c r="AW347" s="13" t="s">
        <v>34</v>
      </c>
      <c r="AX347" s="13" t="s">
        <v>78</v>
      </c>
      <c r="AY347" s="263" t="s">
        <v>159</v>
      </c>
    </row>
    <row r="348" s="14" customFormat="1">
      <c r="A348" s="14"/>
      <c r="B348" s="264"/>
      <c r="C348" s="265"/>
      <c r="D348" s="254" t="s">
        <v>1361</v>
      </c>
      <c r="E348" s="266" t="s">
        <v>1</v>
      </c>
      <c r="F348" s="267" t="s">
        <v>1363</v>
      </c>
      <c r="G348" s="265"/>
      <c r="H348" s="268">
        <v>0.17199999999999999</v>
      </c>
      <c r="I348" s="269"/>
      <c r="J348" s="265"/>
      <c r="K348" s="265"/>
      <c r="L348" s="270"/>
      <c r="M348" s="271"/>
      <c r="N348" s="272"/>
      <c r="O348" s="272"/>
      <c r="P348" s="272"/>
      <c r="Q348" s="272"/>
      <c r="R348" s="272"/>
      <c r="S348" s="272"/>
      <c r="T348" s="27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74" t="s">
        <v>1361</v>
      </c>
      <c r="AU348" s="274" t="s">
        <v>88</v>
      </c>
      <c r="AV348" s="14" t="s">
        <v>168</v>
      </c>
      <c r="AW348" s="14" t="s">
        <v>34</v>
      </c>
      <c r="AX348" s="14" t="s">
        <v>86</v>
      </c>
      <c r="AY348" s="274" t="s">
        <v>159</v>
      </c>
    </row>
    <row r="349" s="12" customFormat="1" ht="22.8" customHeight="1">
      <c r="A349" s="12"/>
      <c r="B349" s="204"/>
      <c r="C349" s="205"/>
      <c r="D349" s="206" t="s">
        <v>77</v>
      </c>
      <c r="E349" s="218" t="s">
        <v>1628</v>
      </c>
      <c r="F349" s="218" t="s">
        <v>1629</v>
      </c>
      <c r="G349" s="205"/>
      <c r="H349" s="205"/>
      <c r="I349" s="208"/>
      <c r="J349" s="219">
        <f>BK349</f>
        <v>0</v>
      </c>
      <c r="K349" s="205"/>
      <c r="L349" s="210"/>
      <c r="M349" s="211"/>
      <c r="N349" s="212"/>
      <c r="O349" s="212"/>
      <c r="P349" s="213">
        <f>P350</f>
        <v>0</v>
      </c>
      <c r="Q349" s="212"/>
      <c r="R349" s="213">
        <f>R350</f>
        <v>0</v>
      </c>
      <c r="S349" s="212"/>
      <c r="T349" s="214">
        <f>T350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15" t="s">
        <v>86</v>
      </c>
      <c r="AT349" s="216" t="s">
        <v>77</v>
      </c>
      <c r="AU349" s="216" t="s">
        <v>86</v>
      </c>
      <c r="AY349" s="215" t="s">
        <v>159</v>
      </c>
      <c r="BK349" s="217">
        <f>BK350</f>
        <v>0</v>
      </c>
    </row>
    <row r="350" s="2" customFormat="1" ht="24.15" customHeight="1">
      <c r="A350" s="39"/>
      <c r="B350" s="40"/>
      <c r="C350" s="235" t="s">
        <v>407</v>
      </c>
      <c r="D350" s="235" t="s">
        <v>316</v>
      </c>
      <c r="E350" s="236" t="s">
        <v>1630</v>
      </c>
      <c r="F350" s="237" t="s">
        <v>1631</v>
      </c>
      <c r="G350" s="238" t="s">
        <v>1427</v>
      </c>
      <c r="H350" s="239">
        <v>520.62099999999998</v>
      </c>
      <c r="I350" s="240"/>
      <c r="J350" s="241">
        <f>ROUND(I350*H350,2)</f>
        <v>0</v>
      </c>
      <c r="K350" s="242"/>
      <c r="L350" s="45"/>
      <c r="M350" s="243" t="s">
        <v>1</v>
      </c>
      <c r="N350" s="244" t="s">
        <v>43</v>
      </c>
      <c r="O350" s="92"/>
      <c r="P350" s="231">
        <f>O350*H350</f>
        <v>0</v>
      </c>
      <c r="Q350" s="231">
        <v>0</v>
      </c>
      <c r="R350" s="231">
        <f>Q350*H350</f>
        <v>0</v>
      </c>
      <c r="S350" s="231">
        <v>0</v>
      </c>
      <c r="T350" s="232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3" t="s">
        <v>168</v>
      </c>
      <c r="AT350" s="233" t="s">
        <v>316</v>
      </c>
      <c r="AU350" s="233" t="s">
        <v>88</v>
      </c>
      <c r="AY350" s="18" t="s">
        <v>159</v>
      </c>
      <c r="BE350" s="234">
        <f>IF(N350="základní",J350,0)</f>
        <v>0</v>
      </c>
      <c r="BF350" s="234">
        <f>IF(N350="snížená",J350,0)</f>
        <v>0</v>
      </c>
      <c r="BG350" s="234">
        <f>IF(N350="zákl. přenesená",J350,0)</f>
        <v>0</v>
      </c>
      <c r="BH350" s="234">
        <f>IF(N350="sníž. přenesená",J350,0)</f>
        <v>0</v>
      </c>
      <c r="BI350" s="234">
        <f>IF(N350="nulová",J350,0)</f>
        <v>0</v>
      </c>
      <c r="BJ350" s="18" t="s">
        <v>86</v>
      </c>
      <c r="BK350" s="234">
        <f>ROUND(I350*H350,2)</f>
        <v>0</v>
      </c>
      <c r="BL350" s="18" t="s">
        <v>168</v>
      </c>
      <c r="BM350" s="233" t="s">
        <v>1632</v>
      </c>
    </row>
    <row r="351" s="12" customFormat="1" ht="25.92" customHeight="1">
      <c r="A351" s="12"/>
      <c r="B351" s="204"/>
      <c r="C351" s="205"/>
      <c r="D351" s="206" t="s">
        <v>77</v>
      </c>
      <c r="E351" s="207" t="s">
        <v>1633</v>
      </c>
      <c r="F351" s="207" t="s">
        <v>1634</v>
      </c>
      <c r="G351" s="205"/>
      <c r="H351" s="205"/>
      <c r="I351" s="208"/>
      <c r="J351" s="209">
        <f>BK351</f>
        <v>0</v>
      </c>
      <c r="K351" s="205"/>
      <c r="L351" s="210"/>
      <c r="M351" s="211"/>
      <c r="N351" s="212"/>
      <c r="O351" s="212"/>
      <c r="P351" s="213">
        <f>P352+P370+P373+P376+P380+P383+P386+P389+P444+P449+P461+P476+P542+P555+P566+P593</f>
        <v>0</v>
      </c>
      <c r="Q351" s="212"/>
      <c r="R351" s="213">
        <f>R352+R370+R373+R376+R380+R383+R386+R389+R444+R449+R461+R476+R542+R555+R566+R593</f>
        <v>25.798801130000001</v>
      </c>
      <c r="S351" s="212"/>
      <c r="T351" s="214">
        <f>T352+T370+T373+T376+T380+T383+T386+T389+T444+T449+T461+T476+T542+T555+T566+T593</f>
        <v>0.183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15" t="s">
        <v>88</v>
      </c>
      <c r="AT351" s="216" t="s">
        <v>77</v>
      </c>
      <c r="AU351" s="216" t="s">
        <v>78</v>
      </c>
      <c r="AY351" s="215" t="s">
        <v>159</v>
      </c>
      <c r="BK351" s="217">
        <f>BK352+BK370+BK373+BK376+BK380+BK383+BK386+BK389+BK444+BK449+BK461+BK476+BK542+BK555+BK566+BK593</f>
        <v>0</v>
      </c>
    </row>
    <row r="352" s="12" customFormat="1" ht="22.8" customHeight="1">
      <c r="A352" s="12"/>
      <c r="B352" s="204"/>
      <c r="C352" s="205"/>
      <c r="D352" s="206" t="s">
        <v>77</v>
      </c>
      <c r="E352" s="218" t="s">
        <v>1635</v>
      </c>
      <c r="F352" s="218" t="s">
        <v>1636</v>
      </c>
      <c r="G352" s="205"/>
      <c r="H352" s="205"/>
      <c r="I352" s="208"/>
      <c r="J352" s="219">
        <f>BK352</f>
        <v>0</v>
      </c>
      <c r="K352" s="205"/>
      <c r="L352" s="210"/>
      <c r="M352" s="211"/>
      <c r="N352" s="212"/>
      <c r="O352" s="212"/>
      <c r="P352" s="213">
        <f>SUM(P353:P369)</f>
        <v>0</v>
      </c>
      <c r="Q352" s="212"/>
      <c r="R352" s="213">
        <f>SUM(R353:R369)</f>
        <v>1.0711367999999999</v>
      </c>
      <c r="S352" s="212"/>
      <c r="T352" s="214">
        <f>SUM(T353:T369)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15" t="s">
        <v>88</v>
      </c>
      <c r="AT352" s="216" t="s">
        <v>77</v>
      </c>
      <c r="AU352" s="216" t="s">
        <v>86</v>
      </c>
      <c r="AY352" s="215" t="s">
        <v>159</v>
      </c>
      <c r="BK352" s="217">
        <f>SUM(BK353:BK369)</f>
        <v>0</v>
      </c>
    </row>
    <row r="353" s="2" customFormat="1" ht="24.15" customHeight="1">
      <c r="A353" s="39"/>
      <c r="B353" s="40"/>
      <c r="C353" s="235" t="s">
        <v>411</v>
      </c>
      <c r="D353" s="235" t="s">
        <v>316</v>
      </c>
      <c r="E353" s="236" t="s">
        <v>1637</v>
      </c>
      <c r="F353" s="237" t="s">
        <v>1638</v>
      </c>
      <c r="G353" s="238" t="s">
        <v>1419</v>
      </c>
      <c r="H353" s="239">
        <v>452.63999999999999</v>
      </c>
      <c r="I353" s="240"/>
      <c r="J353" s="241">
        <f>ROUND(I353*H353,2)</f>
        <v>0</v>
      </c>
      <c r="K353" s="242"/>
      <c r="L353" s="45"/>
      <c r="M353" s="243" t="s">
        <v>1</v>
      </c>
      <c r="N353" s="244" t="s">
        <v>43</v>
      </c>
      <c r="O353" s="92"/>
      <c r="P353" s="231">
        <f>O353*H353</f>
        <v>0</v>
      </c>
      <c r="Q353" s="231">
        <v>0.00089999999999999998</v>
      </c>
      <c r="R353" s="231">
        <f>Q353*H353</f>
        <v>0.40737599999999996</v>
      </c>
      <c r="S353" s="231">
        <v>0</v>
      </c>
      <c r="T353" s="232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3" t="s">
        <v>224</v>
      </c>
      <c r="AT353" s="233" t="s">
        <v>316</v>
      </c>
      <c r="AU353" s="233" t="s">
        <v>88</v>
      </c>
      <c r="AY353" s="18" t="s">
        <v>159</v>
      </c>
      <c r="BE353" s="234">
        <f>IF(N353="základní",J353,0)</f>
        <v>0</v>
      </c>
      <c r="BF353" s="234">
        <f>IF(N353="snížená",J353,0)</f>
        <v>0</v>
      </c>
      <c r="BG353" s="234">
        <f>IF(N353="zákl. přenesená",J353,0)</f>
        <v>0</v>
      </c>
      <c r="BH353" s="234">
        <f>IF(N353="sníž. přenesená",J353,0)</f>
        <v>0</v>
      </c>
      <c r="BI353" s="234">
        <f>IF(N353="nulová",J353,0)</f>
        <v>0</v>
      </c>
      <c r="BJ353" s="18" t="s">
        <v>86</v>
      </c>
      <c r="BK353" s="234">
        <f>ROUND(I353*H353,2)</f>
        <v>0</v>
      </c>
      <c r="BL353" s="18" t="s">
        <v>224</v>
      </c>
      <c r="BM353" s="233" t="s">
        <v>1639</v>
      </c>
    </row>
    <row r="354" s="15" customFormat="1">
      <c r="A354" s="15"/>
      <c r="B354" s="275"/>
      <c r="C354" s="276"/>
      <c r="D354" s="254" t="s">
        <v>1361</v>
      </c>
      <c r="E354" s="277" t="s">
        <v>1</v>
      </c>
      <c r="F354" s="278" t="s">
        <v>1640</v>
      </c>
      <c r="G354" s="276"/>
      <c r="H354" s="277" t="s">
        <v>1</v>
      </c>
      <c r="I354" s="279"/>
      <c r="J354" s="276"/>
      <c r="K354" s="276"/>
      <c r="L354" s="280"/>
      <c r="M354" s="281"/>
      <c r="N354" s="282"/>
      <c r="O354" s="282"/>
      <c r="P354" s="282"/>
      <c r="Q354" s="282"/>
      <c r="R354" s="282"/>
      <c r="S354" s="282"/>
      <c r="T354" s="283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84" t="s">
        <v>1361</v>
      </c>
      <c r="AU354" s="284" t="s">
        <v>88</v>
      </c>
      <c r="AV354" s="15" t="s">
        <v>86</v>
      </c>
      <c r="AW354" s="15" t="s">
        <v>34</v>
      </c>
      <c r="AX354" s="15" t="s">
        <v>78</v>
      </c>
      <c r="AY354" s="284" t="s">
        <v>159</v>
      </c>
    </row>
    <row r="355" s="13" customFormat="1">
      <c r="A355" s="13"/>
      <c r="B355" s="252"/>
      <c r="C355" s="253"/>
      <c r="D355" s="254" t="s">
        <v>1361</v>
      </c>
      <c r="E355" s="255" t="s">
        <v>1</v>
      </c>
      <c r="F355" s="256" t="s">
        <v>1641</v>
      </c>
      <c r="G355" s="253"/>
      <c r="H355" s="257">
        <v>452.63999999999999</v>
      </c>
      <c r="I355" s="258"/>
      <c r="J355" s="253"/>
      <c r="K355" s="253"/>
      <c r="L355" s="259"/>
      <c r="M355" s="260"/>
      <c r="N355" s="261"/>
      <c r="O355" s="261"/>
      <c r="P355" s="261"/>
      <c r="Q355" s="261"/>
      <c r="R355" s="261"/>
      <c r="S355" s="261"/>
      <c r="T355" s="26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63" t="s">
        <v>1361</v>
      </c>
      <c r="AU355" s="263" t="s">
        <v>88</v>
      </c>
      <c r="AV355" s="13" t="s">
        <v>88</v>
      </c>
      <c r="AW355" s="13" t="s">
        <v>34</v>
      </c>
      <c r="AX355" s="13" t="s">
        <v>78</v>
      </c>
      <c r="AY355" s="263" t="s">
        <v>159</v>
      </c>
    </row>
    <row r="356" s="14" customFormat="1">
      <c r="A356" s="14"/>
      <c r="B356" s="264"/>
      <c r="C356" s="265"/>
      <c r="D356" s="254" t="s">
        <v>1361</v>
      </c>
      <c r="E356" s="266" t="s">
        <v>1</v>
      </c>
      <c r="F356" s="267" t="s">
        <v>1363</v>
      </c>
      <c r="G356" s="265"/>
      <c r="H356" s="268">
        <v>452.63999999999999</v>
      </c>
      <c r="I356" s="269"/>
      <c r="J356" s="265"/>
      <c r="K356" s="265"/>
      <c r="L356" s="270"/>
      <c r="M356" s="271"/>
      <c r="N356" s="272"/>
      <c r="O356" s="272"/>
      <c r="P356" s="272"/>
      <c r="Q356" s="272"/>
      <c r="R356" s="272"/>
      <c r="S356" s="272"/>
      <c r="T356" s="27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74" t="s">
        <v>1361</v>
      </c>
      <c r="AU356" s="274" t="s">
        <v>88</v>
      </c>
      <c r="AV356" s="14" t="s">
        <v>168</v>
      </c>
      <c r="AW356" s="14" t="s">
        <v>34</v>
      </c>
      <c r="AX356" s="14" t="s">
        <v>86</v>
      </c>
      <c r="AY356" s="274" t="s">
        <v>159</v>
      </c>
    </row>
    <row r="357" s="2" customFormat="1" ht="24.15" customHeight="1">
      <c r="A357" s="39"/>
      <c r="B357" s="40"/>
      <c r="C357" s="235" t="s">
        <v>415</v>
      </c>
      <c r="D357" s="235" t="s">
        <v>316</v>
      </c>
      <c r="E357" s="236" t="s">
        <v>1642</v>
      </c>
      <c r="F357" s="237" t="s">
        <v>1643</v>
      </c>
      <c r="G357" s="238" t="s">
        <v>1419</v>
      </c>
      <c r="H357" s="239">
        <v>97.680000000000007</v>
      </c>
      <c r="I357" s="240"/>
      <c r="J357" s="241">
        <f>ROUND(I357*H357,2)</f>
        <v>0</v>
      </c>
      <c r="K357" s="242"/>
      <c r="L357" s="45"/>
      <c r="M357" s="243" t="s">
        <v>1</v>
      </c>
      <c r="N357" s="244" t="s">
        <v>43</v>
      </c>
      <c r="O357" s="92"/>
      <c r="P357" s="231">
        <f>O357*H357</f>
        <v>0</v>
      </c>
      <c r="Q357" s="231">
        <v>0.00040000000000000002</v>
      </c>
      <c r="R357" s="231">
        <f>Q357*H357</f>
        <v>0.039072000000000003</v>
      </c>
      <c r="S357" s="231">
        <v>0</v>
      </c>
      <c r="T357" s="232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3" t="s">
        <v>224</v>
      </c>
      <c r="AT357" s="233" t="s">
        <v>316</v>
      </c>
      <c r="AU357" s="233" t="s">
        <v>88</v>
      </c>
      <c r="AY357" s="18" t="s">
        <v>159</v>
      </c>
      <c r="BE357" s="234">
        <f>IF(N357="základní",J357,0)</f>
        <v>0</v>
      </c>
      <c r="BF357" s="234">
        <f>IF(N357="snížená",J357,0)</f>
        <v>0</v>
      </c>
      <c r="BG357" s="234">
        <f>IF(N357="zákl. přenesená",J357,0)</f>
        <v>0</v>
      </c>
      <c r="BH357" s="234">
        <f>IF(N357="sníž. přenesená",J357,0)</f>
        <v>0</v>
      </c>
      <c r="BI357" s="234">
        <f>IF(N357="nulová",J357,0)</f>
        <v>0</v>
      </c>
      <c r="BJ357" s="18" t="s">
        <v>86</v>
      </c>
      <c r="BK357" s="234">
        <f>ROUND(I357*H357,2)</f>
        <v>0</v>
      </c>
      <c r="BL357" s="18" t="s">
        <v>224</v>
      </c>
      <c r="BM357" s="233" t="s">
        <v>1644</v>
      </c>
    </row>
    <row r="358" s="15" customFormat="1">
      <c r="A358" s="15"/>
      <c r="B358" s="275"/>
      <c r="C358" s="276"/>
      <c r="D358" s="254" t="s">
        <v>1361</v>
      </c>
      <c r="E358" s="277" t="s">
        <v>1</v>
      </c>
      <c r="F358" s="278" t="s">
        <v>1645</v>
      </c>
      <c r="G358" s="276"/>
      <c r="H358" s="277" t="s">
        <v>1</v>
      </c>
      <c r="I358" s="279"/>
      <c r="J358" s="276"/>
      <c r="K358" s="276"/>
      <c r="L358" s="280"/>
      <c r="M358" s="281"/>
      <c r="N358" s="282"/>
      <c r="O358" s="282"/>
      <c r="P358" s="282"/>
      <c r="Q358" s="282"/>
      <c r="R358" s="282"/>
      <c r="S358" s="282"/>
      <c r="T358" s="283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84" t="s">
        <v>1361</v>
      </c>
      <c r="AU358" s="284" t="s">
        <v>88</v>
      </c>
      <c r="AV358" s="15" t="s">
        <v>86</v>
      </c>
      <c r="AW358" s="15" t="s">
        <v>34</v>
      </c>
      <c r="AX358" s="15" t="s">
        <v>78</v>
      </c>
      <c r="AY358" s="284" t="s">
        <v>159</v>
      </c>
    </row>
    <row r="359" s="13" customFormat="1">
      <c r="A359" s="13"/>
      <c r="B359" s="252"/>
      <c r="C359" s="253"/>
      <c r="D359" s="254" t="s">
        <v>1361</v>
      </c>
      <c r="E359" s="255" t="s">
        <v>1</v>
      </c>
      <c r="F359" s="256" t="s">
        <v>1646</v>
      </c>
      <c r="G359" s="253"/>
      <c r="H359" s="257">
        <v>97.680000000000007</v>
      </c>
      <c r="I359" s="258"/>
      <c r="J359" s="253"/>
      <c r="K359" s="253"/>
      <c r="L359" s="259"/>
      <c r="M359" s="260"/>
      <c r="N359" s="261"/>
      <c r="O359" s="261"/>
      <c r="P359" s="261"/>
      <c r="Q359" s="261"/>
      <c r="R359" s="261"/>
      <c r="S359" s="261"/>
      <c r="T359" s="26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63" t="s">
        <v>1361</v>
      </c>
      <c r="AU359" s="263" t="s">
        <v>88</v>
      </c>
      <c r="AV359" s="13" t="s">
        <v>88</v>
      </c>
      <c r="AW359" s="13" t="s">
        <v>34</v>
      </c>
      <c r="AX359" s="13" t="s">
        <v>78</v>
      </c>
      <c r="AY359" s="263" t="s">
        <v>159</v>
      </c>
    </row>
    <row r="360" s="14" customFormat="1">
      <c r="A360" s="14"/>
      <c r="B360" s="264"/>
      <c r="C360" s="265"/>
      <c r="D360" s="254" t="s">
        <v>1361</v>
      </c>
      <c r="E360" s="266" t="s">
        <v>1</v>
      </c>
      <c r="F360" s="267" t="s">
        <v>1363</v>
      </c>
      <c r="G360" s="265"/>
      <c r="H360" s="268">
        <v>97.680000000000007</v>
      </c>
      <c r="I360" s="269"/>
      <c r="J360" s="265"/>
      <c r="K360" s="265"/>
      <c r="L360" s="270"/>
      <c r="M360" s="271"/>
      <c r="N360" s="272"/>
      <c r="O360" s="272"/>
      <c r="P360" s="272"/>
      <c r="Q360" s="272"/>
      <c r="R360" s="272"/>
      <c r="S360" s="272"/>
      <c r="T360" s="27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74" t="s">
        <v>1361</v>
      </c>
      <c r="AU360" s="274" t="s">
        <v>88</v>
      </c>
      <c r="AV360" s="14" t="s">
        <v>168</v>
      </c>
      <c r="AW360" s="14" t="s">
        <v>34</v>
      </c>
      <c r="AX360" s="14" t="s">
        <v>86</v>
      </c>
      <c r="AY360" s="274" t="s">
        <v>159</v>
      </c>
    </row>
    <row r="361" s="2" customFormat="1" ht="16.5" customHeight="1">
      <c r="A361" s="39"/>
      <c r="B361" s="40"/>
      <c r="C361" s="220" t="s">
        <v>419</v>
      </c>
      <c r="D361" s="220" t="s">
        <v>163</v>
      </c>
      <c r="E361" s="221" t="s">
        <v>1647</v>
      </c>
      <c r="F361" s="222" t="s">
        <v>1648</v>
      </c>
      <c r="G361" s="223" t="s">
        <v>1419</v>
      </c>
      <c r="H361" s="224">
        <v>113.846</v>
      </c>
      <c r="I361" s="225"/>
      <c r="J361" s="226">
        <f>ROUND(I361*H361,2)</f>
        <v>0</v>
      </c>
      <c r="K361" s="227"/>
      <c r="L361" s="228"/>
      <c r="M361" s="229" t="s">
        <v>1</v>
      </c>
      <c r="N361" s="230" t="s">
        <v>43</v>
      </c>
      <c r="O361" s="92"/>
      <c r="P361" s="231">
        <f>O361*H361</f>
        <v>0</v>
      </c>
      <c r="Q361" s="231">
        <v>0.0047999999999999996</v>
      </c>
      <c r="R361" s="231">
        <f>Q361*H361</f>
        <v>0.54646079999999997</v>
      </c>
      <c r="S361" s="231">
        <v>0</v>
      </c>
      <c r="T361" s="232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3" t="s">
        <v>295</v>
      </c>
      <c r="AT361" s="233" t="s">
        <v>163</v>
      </c>
      <c r="AU361" s="233" t="s">
        <v>88</v>
      </c>
      <c r="AY361" s="18" t="s">
        <v>159</v>
      </c>
      <c r="BE361" s="234">
        <f>IF(N361="základní",J361,0)</f>
        <v>0</v>
      </c>
      <c r="BF361" s="234">
        <f>IF(N361="snížená",J361,0)</f>
        <v>0</v>
      </c>
      <c r="BG361" s="234">
        <f>IF(N361="zákl. přenesená",J361,0)</f>
        <v>0</v>
      </c>
      <c r="BH361" s="234">
        <f>IF(N361="sníž. přenesená",J361,0)</f>
        <v>0</v>
      </c>
      <c r="BI361" s="234">
        <f>IF(N361="nulová",J361,0)</f>
        <v>0</v>
      </c>
      <c r="BJ361" s="18" t="s">
        <v>86</v>
      </c>
      <c r="BK361" s="234">
        <f>ROUND(I361*H361,2)</f>
        <v>0</v>
      </c>
      <c r="BL361" s="18" t="s">
        <v>224</v>
      </c>
      <c r="BM361" s="233" t="s">
        <v>1649</v>
      </c>
    </row>
    <row r="362" s="13" customFormat="1">
      <c r="A362" s="13"/>
      <c r="B362" s="252"/>
      <c r="C362" s="253"/>
      <c r="D362" s="254" t="s">
        <v>1361</v>
      </c>
      <c r="E362" s="253"/>
      <c r="F362" s="256" t="s">
        <v>1650</v>
      </c>
      <c r="G362" s="253"/>
      <c r="H362" s="257">
        <v>113.846</v>
      </c>
      <c r="I362" s="258"/>
      <c r="J362" s="253"/>
      <c r="K362" s="253"/>
      <c r="L362" s="259"/>
      <c r="M362" s="260"/>
      <c r="N362" s="261"/>
      <c r="O362" s="261"/>
      <c r="P362" s="261"/>
      <c r="Q362" s="261"/>
      <c r="R362" s="261"/>
      <c r="S362" s="261"/>
      <c r="T362" s="26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63" t="s">
        <v>1361</v>
      </c>
      <c r="AU362" s="263" t="s">
        <v>88</v>
      </c>
      <c r="AV362" s="13" t="s">
        <v>88</v>
      </c>
      <c r="AW362" s="13" t="s">
        <v>4</v>
      </c>
      <c r="AX362" s="13" t="s">
        <v>86</v>
      </c>
      <c r="AY362" s="263" t="s">
        <v>159</v>
      </c>
    </row>
    <row r="363" s="2" customFormat="1" ht="33" customHeight="1">
      <c r="A363" s="39"/>
      <c r="B363" s="40"/>
      <c r="C363" s="235" t="s">
        <v>423</v>
      </c>
      <c r="D363" s="235" t="s">
        <v>316</v>
      </c>
      <c r="E363" s="236" t="s">
        <v>1651</v>
      </c>
      <c r="F363" s="237" t="s">
        <v>1652</v>
      </c>
      <c r="G363" s="238" t="s">
        <v>1419</v>
      </c>
      <c r="H363" s="239">
        <v>43.460000000000001</v>
      </c>
      <c r="I363" s="240"/>
      <c r="J363" s="241">
        <f>ROUND(I363*H363,2)</f>
        <v>0</v>
      </c>
      <c r="K363" s="242"/>
      <c r="L363" s="45"/>
      <c r="M363" s="243" t="s">
        <v>1</v>
      </c>
      <c r="N363" s="244" t="s">
        <v>43</v>
      </c>
      <c r="O363" s="92"/>
      <c r="P363" s="231">
        <f>O363*H363</f>
        <v>0</v>
      </c>
      <c r="Q363" s="231">
        <v>0</v>
      </c>
      <c r="R363" s="231">
        <f>Q363*H363</f>
        <v>0</v>
      </c>
      <c r="S363" s="231">
        <v>0</v>
      </c>
      <c r="T363" s="232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3" t="s">
        <v>224</v>
      </c>
      <c r="AT363" s="233" t="s">
        <v>316</v>
      </c>
      <c r="AU363" s="233" t="s">
        <v>88</v>
      </c>
      <c r="AY363" s="18" t="s">
        <v>159</v>
      </c>
      <c r="BE363" s="234">
        <f>IF(N363="základní",J363,0)</f>
        <v>0</v>
      </c>
      <c r="BF363" s="234">
        <f>IF(N363="snížená",J363,0)</f>
        <v>0</v>
      </c>
      <c r="BG363" s="234">
        <f>IF(N363="zákl. přenesená",J363,0)</f>
        <v>0</v>
      </c>
      <c r="BH363" s="234">
        <f>IF(N363="sníž. přenesená",J363,0)</f>
        <v>0</v>
      </c>
      <c r="BI363" s="234">
        <f>IF(N363="nulová",J363,0)</f>
        <v>0</v>
      </c>
      <c r="BJ363" s="18" t="s">
        <v>86</v>
      </c>
      <c r="BK363" s="234">
        <f>ROUND(I363*H363,2)</f>
        <v>0</v>
      </c>
      <c r="BL363" s="18" t="s">
        <v>224</v>
      </c>
      <c r="BM363" s="233" t="s">
        <v>1653</v>
      </c>
    </row>
    <row r="364" s="15" customFormat="1">
      <c r="A364" s="15"/>
      <c r="B364" s="275"/>
      <c r="C364" s="276"/>
      <c r="D364" s="254" t="s">
        <v>1361</v>
      </c>
      <c r="E364" s="277" t="s">
        <v>1</v>
      </c>
      <c r="F364" s="278" t="s">
        <v>1654</v>
      </c>
      <c r="G364" s="276"/>
      <c r="H364" s="277" t="s">
        <v>1</v>
      </c>
      <c r="I364" s="279"/>
      <c r="J364" s="276"/>
      <c r="K364" s="276"/>
      <c r="L364" s="280"/>
      <c r="M364" s="281"/>
      <c r="N364" s="282"/>
      <c r="O364" s="282"/>
      <c r="P364" s="282"/>
      <c r="Q364" s="282"/>
      <c r="R364" s="282"/>
      <c r="S364" s="282"/>
      <c r="T364" s="283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84" t="s">
        <v>1361</v>
      </c>
      <c r="AU364" s="284" t="s">
        <v>88</v>
      </c>
      <c r="AV364" s="15" t="s">
        <v>86</v>
      </c>
      <c r="AW364" s="15" t="s">
        <v>34</v>
      </c>
      <c r="AX364" s="15" t="s">
        <v>78</v>
      </c>
      <c r="AY364" s="284" t="s">
        <v>159</v>
      </c>
    </row>
    <row r="365" s="13" customFormat="1">
      <c r="A365" s="13"/>
      <c r="B365" s="252"/>
      <c r="C365" s="253"/>
      <c r="D365" s="254" t="s">
        <v>1361</v>
      </c>
      <c r="E365" s="255" t="s">
        <v>1</v>
      </c>
      <c r="F365" s="256" t="s">
        <v>1655</v>
      </c>
      <c r="G365" s="253"/>
      <c r="H365" s="257">
        <v>43.460000000000001</v>
      </c>
      <c r="I365" s="258"/>
      <c r="J365" s="253"/>
      <c r="K365" s="253"/>
      <c r="L365" s="259"/>
      <c r="M365" s="260"/>
      <c r="N365" s="261"/>
      <c r="O365" s="261"/>
      <c r="P365" s="261"/>
      <c r="Q365" s="261"/>
      <c r="R365" s="261"/>
      <c r="S365" s="261"/>
      <c r="T365" s="26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63" t="s">
        <v>1361</v>
      </c>
      <c r="AU365" s="263" t="s">
        <v>88</v>
      </c>
      <c r="AV365" s="13" t="s">
        <v>88</v>
      </c>
      <c r="AW365" s="13" t="s">
        <v>34</v>
      </c>
      <c r="AX365" s="13" t="s">
        <v>78</v>
      </c>
      <c r="AY365" s="263" t="s">
        <v>159</v>
      </c>
    </row>
    <row r="366" s="14" customFormat="1">
      <c r="A366" s="14"/>
      <c r="B366" s="264"/>
      <c r="C366" s="265"/>
      <c r="D366" s="254" t="s">
        <v>1361</v>
      </c>
      <c r="E366" s="266" t="s">
        <v>1</v>
      </c>
      <c r="F366" s="267" t="s">
        <v>1363</v>
      </c>
      <c r="G366" s="265"/>
      <c r="H366" s="268">
        <v>43.460000000000001</v>
      </c>
      <c r="I366" s="269"/>
      <c r="J366" s="265"/>
      <c r="K366" s="265"/>
      <c r="L366" s="270"/>
      <c r="M366" s="271"/>
      <c r="N366" s="272"/>
      <c r="O366" s="272"/>
      <c r="P366" s="272"/>
      <c r="Q366" s="272"/>
      <c r="R366" s="272"/>
      <c r="S366" s="272"/>
      <c r="T366" s="273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74" t="s">
        <v>1361</v>
      </c>
      <c r="AU366" s="274" t="s">
        <v>88</v>
      </c>
      <c r="AV366" s="14" t="s">
        <v>168</v>
      </c>
      <c r="AW366" s="14" t="s">
        <v>34</v>
      </c>
      <c r="AX366" s="14" t="s">
        <v>86</v>
      </c>
      <c r="AY366" s="274" t="s">
        <v>159</v>
      </c>
    </row>
    <row r="367" s="2" customFormat="1" ht="16.5" customHeight="1">
      <c r="A367" s="39"/>
      <c r="B367" s="40"/>
      <c r="C367" s="220" t="s">
        <v>427</v>
      </c>
      <c r="D367" s="220" t="s">
        <v>163</v>
      </c>
      <c r="E367" s="221" t="s">
        <v>1656</v>
      </c>
      <c r="F367" s="222" t="s">
        <v>1657</v>
      </c>
      <c r="G367" s="223" t="s">
        <v>1478</v>
      </c>
      <c r="H367" s="224">
        <v>78.227999999999994</v>
      </c>
      <c r="I367" s="225"/>
      <c r="J367" s="226">
        <f>ROUND(I367*H367,2)</f>
        <v>0</v>
      </c>
      <c r="K367" s="227"/>
      <c r="L367" s="228"/>
      <c r="M367" s="229" t="s">
        <v>1</v>
      </c>
      <c r="N367" s="230" t="s">
        <v>43</v>
      </c>
      <c r="O367" s="92"/>
      <c r="P367" s="231">
        <f>O367*H367</f>
        <v>0</v>
      </c>
      <c r="Q367" s="231">
        <v>0.001</v>
      </c>
      <c r="R367" s="231">
        <f>Q367*H367</f>
        <v>0.078227999999999992</v>
      </c>
      <c r="S367" s="231">
        <v>0</v>
      </c>
      <c r="T367" s="232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3" t="s">
        <v>295</v>
      </c>
      <c r="AT367" s="233" t="s">
        <v>163</v>
      </c>
      <c r="AU367" s="233" t="s">
        <v>88</v>
      </c>
      <c r="AY367" s="18" t="s">
        <v>159</v>
      </c>
      <c r="BE367" s="234">
        <f>IF(N367="základní",J367,0)</f>
        <v>0</v>
      </c>
      <c r="BF367" s="234">
        <f>IF(N367="snížená",J367,0)</f>
        <v>0</v>
      </c>
      <c r="BG367" s="234">
        <f>IF(N367="zákl. přenesená",J367,0)</f>
        <v>0</v>
      </c>
      <c r="BH367" s="234">
        <f>IF(N367="sníž. přenesená",J367,0)</f>
        <v>0</v>
      </c>
      <c r="BI367" s="234">
        <f>IF(N367="nulová",J367,0)</f>
        <v>0</v>
      </c>
      <c r="BJ367" s="18" t="s">
        <v>86</v>
      </c>
      <c r="BK367" s="234">
        <f>ROUND(I367*H367,2)</f>
        <v>0</v>
      </c>
      <c r="BL367" s="18" t="s">
        <v>224</v>
      </c>
      <c r="BM367" s="233" t="s">
        <v>1658</v>
      </c>
    </row>
    <row r="368" s="13" customFormat="1">
      <c r="A368" s="13"/>
      <c r="B368" s="252"/>
      <c r="C368" s="253"/>
      <c r="D368" s="254" t="s">
        <v>1361</v>
      </c>
      <c r="E368" s="255" t="s">
        <v>1</v>
      </c>
      <c r="F368" s="256" t="s">
        <v>1659</v>
      </c>
      <c r="G368" s="253"/>
      <c r="H368" s="257">
        <v>78.227999999999994</v>
      </c>
      <c r="I368" s="258"/>
      <c r="J368" s="253"/>
      <c r="K368" s="253"/>
      <c r="L368" s="259"/>
      <c r="M368" s="260"/>
      <c r="N368" s="261"/>
      <c r="O368" s="261"/>
      <c r="P368" s="261"/>
      <c r="Q368" s="261"/>
      <c r="R368" s="261"/>
      <c r="S368" s="261"/>
      <c r="T368" s="26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63" t="s">
        <v>1361</v>
      </c>
      <c r="AU368" s="263" t="s">
        <v>88</v>
      </c>
      <c r="AV368" s="13" t="s">
        <v>88</v>
      </c>
      <c r="AW368" s="13" t="s">
        <v>34</v>
      </c>
      <c r="AX368" s="13" t="s">
        <v>78</v>
      </c>
      <c r="AY368" s="263" t="s">
        <v>159</v>
      </c>
    </row>
    <row r="369" s="14" customFormat="1">
      <c r="A369" s="14"/>
      <c r="B369" s="264"/>
      <c r="C369" s="265"/>
      <c r="D369" s="254" t="s">
        <v>1361</v>
      </c>
      <c r="E369" s="266" t="s">
        <v>1</v>
      </c>
      <c r="F369" s="267" t="s">
        <v>1363</v>
      </c>
      <c r="G369" s="265"/>
      <c r="H369" s="268">
        <v>78.227999999999994</v>
      </c>
      <c r="I369" s="269"/>
      <c r="J369" s="265"/>
      <c r="K369" s="265"/>
      <c r="L369" s="270"/>
      <c r="M369" s="271"/>
      <c r="N369" s="272"/>
      <c r="O369" s="272"/>
      <c r="P369" s="272"/>
      <c r="Q369" s="272"/>
      <c r="R369" s="272"/>
      <c r="S369" s="272"/>
      <c r="T369" s="27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74" t="s">
        <v>1361</v>
      </c>
      <c r="AU369" s="274" t="s">
        <v>88</v>
      </c>
      <c r="AV369" s="14" t="s">
        <v>168</v>
      </c>
      <c r="AW369" s="14" t="s">
        <v>34</v>
      </c>
      <c r="AX369" s="14" t="s">
        <v>86</v>
      </c>
      <c r="AY369" s="274" t="s">
        <v>159</v>
      </c>
    </row>
    <row r="370" s="12" customFormat="1" ht="22.8" customHeight="1">
      <c r="A370" s="12"/>
      <c r="B370" s="204"/>
      <c r="C370" s="205"/>
      <c r="D370" s="206" t="s">
        <v>77</v>
      </c>
      <c r="E370" s="218" t="s">
        <v>1660</v>
      </c>
      <c r="F370" s="218" t="s">
        <v>1661</v>
      </c>
      <c r="G370" s="205"/>
      <c r="H370" s="205"/>
      <c r="I370" s="208"/>
      <c r="J370" s="219">
        <f>BK370</f>
        <v>0</v>
      </c>
      <c r="K370" s="205"/>
      <c r="L370" s="210"/>
      <c r="M370" s="211"/>
      <c r="N370" s="212"/>
      <c r="O370" s="212"/>
      <c r="P370" s="213">
        <f>SUM(P371:P372)</f>
        <v>0</v>
      </c>
      <c r="Q370" s="212"/>
      <c r="R370" s="213">
        <f>SUM(R371:R372)</f>
        <v>0.00089999999999999998</v>
      </c>
      <c r="S370" s="212"/>
      <c r="T370" s="214">
        <f>SUM(T371:T372)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15" t="s">
        <v>88</v>
      </c>
      <c r="AT370" s="216" t="s">
        <v>77</v>
      </c>
      <c r="AU370" s="216" t="s">
        <v>86</v>
      </c>
      <c r="AY370" s="215" t="s">
        <v>159</v>
      </c>
      <c r="BK370" s="217">
        <f>SUM(BK371:BK372)</f>
        <v>0</v>
      </c>
    </row>
    <row r="371" s="2" customFormat="1" ht="16.5" customHeight="1">
      <c r="A371" s="39"/>
      <c r="B371" s="40"/>
      <c r="C371" s="235" t="s">
        <v>431</v>
      </c>
      <c r="D371" s="235" t="s">
        <v>316</v>
      </c>
      <c r="E371" s="236" t="s">
        <v>1662</v>
      </c>
      <c r="F371" s="237" t="s">
        <v>1663</v>
      </c>
      <c r="G371" s="238" t="s">
        <v>166</v>
      </c>
      <c r="H371" s="239">
        <v>1</v>
      </c>
      <c r="I371" s="240"/>
      <c r="J371" s="241">
        <f>ROUND(I371*H371,2)</f>
        <v>0</v>
      </c>
      <c r="K371" s="242"/>
      <c r="L371" s="45"/>
      <c r="M371" s="243" t="s">
        <v>1</v>
      </c>
      <c r="N371" s="244" t="s">
        <v>43</v>
      </c>
      <c r="O371" s="92"/>
      <c r="P371" s="231">
        <f>O371*H371</f>
        <v>0</v>
      </c>
      <c r="Q371" s="231">
        <v>0.00089999999999999998</v>
      </c>
      <c r="R371" s="231">
        <f>Q371*H371</f>
        <v>0.00089999999999999998</v>
      </c>
      <c r="S371" s="231">
        <v>0</v>
      </c>
      <c r="T371" s="232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3" t="s">
        <v>224</v>
      </c>
      <c r="AT371" s="233" t="s">
        <v>316</v>
      </c>
      <c r="AU371" s="233" t="s">
        <v>88</v>
      </c>
      <c r="AY371" s="18" t="s">
        <v>159</v>
      </c>
      <c r="BE371" s="234">
        <f>IF(N371="základní",J371,0)</f>
        <v>0</v>
      </c>
      <c r="BF371" s="234">
        <f>IF(N371="snížená",J371,0)</f>
        <v>0</v>
      </c>
      <c r="BG371" s="234">
        <f>IF(N371="zákl. přenesená",J371,0)</f>
        <v>0</v>
      </c>
      <c r="BH371" s="234">
        <f>IF(N371="sníž. přenesená",J371,0)</f>
        <v>0</v>
      </c>
      <c r="BI371" s="234">
        <f>IF(N371="nulová",J371,0)</f>
        <v>0</v>
      </c>
      <c r="BJ371" s="18" t="s">
        <v>86</v>
      </c>
      <c r="BK371" s="234">
        <f>ROUND(I371*H371,2)</f>
        <v>0</v>
      </c>
      <c r="BL371" s="18" t="s">
        <v>224</v>
      </c>
      <c r="BM371" s="233" t="s">
        <v>1664</v>
      </c>
    </row>
    <row r="372" s="2" customFormat="1" ht="24.15" customHeight="1">
      <c r="A372" s="39"/>
      <c r="B372" s="40"/>
      <c r="C372" s="235" t="s">
        <v>435</v>
      </c>
      <c r="D372" s="235" t="s">
        <v>316</v>
      </c>
      <c r="E372" s="236" t="s">
        <v>1665</v>
      </c>
      <c r="F372" s="237" t="s">
        <v>1666</v>
      </c>
      <c r="G372" s="238" t="s">
        <v>1427</v>
      </c>
      <c r="H372" s="239">
        <v>0.001</v>
      </c>
      <c r="I372" s="240"/>
      <c r="J372" s="241">
        <f>ROUND(I372*H372,2)</f>
        <v>0</v>
      </c>
      <c r="K372" s="242"/>
      <c r="L372" s="45"/>
      <c r="M372" s="243" t="s">
        <v>1</v>
      </c>
      <c r="N372" s="244" t="s">
        <v>43</v>
      </c>
      <c r="O372" s="92"/>
      <c r="P372" s="231">
        <f>O372*H372</f>
        <v>0</v>
      </c>
      <c r="Q372" s="231">
        <v>0</v>
      </c>
      <c r="R372" s="231">
        <f>Q372*H372</f>
        <v>0</v>
      </c>
      <c r="S372" s="231">
        <v>0</v>
      </c>
      <c r="T372" s="232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3" t="s">
        <v>224</v>
      </c>
      <c r="AT372" s="233" t="s">
        <v>316</v>
      </c>
      <c r="AU372" s="233" t="s">
        <v>88</v>
      </c>
      <c r="AY372" s="18" t="s">
        <v>159</v>
      </c>
      <c r="BE372" s="234">
        <f>IF(N372="základní",J372,0)</f>
        <v>0</v>
      </c>
      <c r="BF372" s="234">
        <f>IF(N372="snížená",J372,0)</f>
        <v>0</v>
      </c>
      <c r="BG372" s="234">
        <f>IF(N372="zákl. přenesená",J372,0)</f>
        <v>0</v>
      </c>
      <c r="BH372" s="234">
        <f>IF(N372="sníž. přenesená",J372,0)</f>
        <v>0</v>
      </c>
      <c r="BI372" s="234">
        <f>IF(N372="nulová",J372,0)</f>
        <v>0</v>
      </c>
      <c r="BJ372" s="18" t="s">
        <v>86</v>
      </c>
      <c r="BK372" s="234">
        <f>ROUND(I372*H372,2)</f>
        <v>0</v>
      </c>
      <c r="BL372" s="18" t="s">
        <v>224</v>
      </c>
      <c r="BM372" s="233" t="s">
        <v>1667</v>
      </c>
    </row>
    <row r="373" s="12" customFormat="1" ht="22.8" customHeight="1">
      <c r="A373" s="12"/>
      <c r="B373" s="204"/>
      <c r="C373" s="205"/>
      <c r="D373" s="206" t="s">
        <v>77</v>
      </c>
      <c r="E373" s="218" t="s">
        <v>1668</v>
      </c>
      <c r="F373" s="218" t="s">
        <v>1669</v>
      </c>
      <c r="G373" s="205"/>
      <c r="H373" s="205"/>
      <c r="I373" s="208"/>
      <c r="J373" s="219">
        <f>BK373</f>
        <v>0</v>
      </c>
      <c r="K373" s="205"/>
      <c r="L373" s="210"/>
      <c r="M373" s="211"/>
      <c r="N373" s="212"/>
      <c r="O373" s="212"/>
      <c r="P373" s="213">
        <f>SUM(P374:P375)</f>
        <v>0</v>
      </c>
      <c r="Q373" s="212"/>
      <c r="R373" s="213">
        <f>SUM(R374:R375)</f>
        <v>0.00726</v>
      </c>
      <c r="S373" s="212"/>
      <c r="T373" s="214">
        <f>SUM(T374:T375)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15" t="s">
        <v>162</v>
      </c>
      <c r="AT373" s="216" t="s">
        <v>77</v>
      </c>
      <c r="AU373" s="216" t="s">
        <v>86</v>
      </c>
      <c r="AY373" s="215" t="s">
        <v>159</v>
      </c>
      <c r="BK373" s="217">
        <f>SUM(BK374:BK375)</f>
        <v>0</v>
      </c>
    </row>
    <row r="374" s="2" customFormat="1" ht="16.5" customHeight="1">
      <c r="A374" s="39"/>
      <c r="B374" s="40"/>
      <c r="C374" s="235" t="s">
        <v>439</v>
      </c>
      <c r="D374" s="235" t="s">
        <v>316</v>
      </c>
      <c r="E374" s="236" t="s">
        <v>1670</v>
      </c>
      <c r="F374" s="237" t="s">
        <v>1671</v>
      </c>
      <c r="G374" s="238" t="s">
        <v>341</v>
      </c>
      <c r="H374" s="239">
        <v>22</v>
      </c>
      <c r="I374" s="240"/>
      <c r="J374" s="241">
        <f>ROUND(I374*H374,2)</f>
        <v>0</v>
      </c>
      <c r="K374" s="242"/>
      <c r="L374" s="45"/>
      <c r="M374" s="243" t="s">
        <v>1</v>
      </c>
      <c r="N374" s="244" t="s">
        <v>43</v>
      </c>
      <c r="O374" s="92"/>
      <c r="P374" s="231">
        <f>O374*H374</f>
        <v>0</v>
      </c>
      <c r="Q374" s="231">
        <v>0.00033</v>
      </c>
      <c r="R374" s="231">
        <f>Q374*H374</f>
        <v>0.00726</v>
      </c>
      <c r="S374" s="231">
        <v>0</v>
      </c>
      <c r="T374" s="232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3" t="s">
        <v>224</v>
      </c>
      <c r="AT374" s="233" t="s">
        <v>316</v>
      </c>
      <c r="AU374" s="233" t="s">
        <v>88</v>
      </c>
      <c r="AY374" s="18" t="s">
        <v>159</v>
      </c>
      <c r="BE374" s="234">
        <f>IF(N374="základní",J374,0)</f>
        <v>0</v>
      </c>
      <c r="BF374" s="234">
        <f>IF(N374="snížená",J374,0)</f>
        <v>0</v>
      </c>
      <c r="BG374" s="234">
        <f>IF(N374="zákl. přenesená",J374,0)</f>
        <v>0</v>
      </c>
      <c r="BH374" s="234">
        <f>IF(N374="sníž. přenesená",J374,0)</f>
        <v>0</v>
      </c>
      <c r="BI374" s="234">
        <f>IF(N374="nulová",J374,0)</f>
        <v>0</v>
      </c>
      <c r="BJ374" s="18" t="s">
        <v>86</v>
      </c>
      <c r="BK374" s="234">
        <f>ROUND(I374*H374,2)</f>
        <v>0</v>
      </c>
      <c r="BL374" s="18" t="s">
        <v>224</v>
      </c>
      <c r="BM374" s="233" t="s">
        <v>1672</v>
      </c>
    </row>
    <row r="375" s="2" customFormat="1" ht="24.15" customHeight="1">
      <c r="A375" s="39"/>
      <c r="B375" s="40"/>
      <c r="C375" s="235" t="s">
        <v>443</v>
      </c>
      <c r="D375" s="235" t="s">
        <v>316</v>
      </c>
      <c r="E375" s="236" t="s">
        <v>1673</v>
      </c>
      <c r="F375" s="237" t="s">
        <v>1674</v>
      </c>
      <c r="G375" s="238" t="s">
        <v>1427</v>
      </c>
      <c r="H375" s="239">
        <v>0.0070000000000000001</v>
      </c>
      <c r="I375" s="240"/>
      <c r="J375" s="241">
        <f>ROUND(I375*H375,2)</f>
        <v>0</v>
      </c>
      <c r="K375" s="242"/>
      <c r="L375" s="45"/>
      <c r="M375" s="243" t="s">
        <v>1</v>
      </c>
      <c r="N375" s="244" t="s">
        <v>43</v>
      </c>
      <c r="O375" s="92"/>
      <c r="P375" s="231">
        <f>O375*H375</f>
        <v>0</v>
      </c>
      <c r="Q375" s="231">
        <v>0</v>
      </c>
      <c r="R375" s="231">
        <f>Q375*H375</f>
        <v>0</v>
      </c>
      <c r="S375" s="231">
        <v>0</v>
      </c>
      <c r="T375" s="232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3" t="s">
        <v>224</v>
      </c>
      <c r="AT375" s="233" t="s">
        <v>316</v>
      </c>
      <c r="AU375" s="233" t="s">
        <v>88</v>
      </c>
      <c r="AY375" s="18" t="s">
        <v>159</v>
      </c>
      <c r="BE375" s="234">
        <f>IF(N375="základní",J375,0)</f>
        <v>0</v>
      </c>
      <c r="BF375" s="234">
        <f>IF(N375="snížená",J375,0)</f>
        <v>0</v>
      </c>
      <c r="BG375" s="234">
        <f>IF(N375="zákl. přenesená",J375,0)</f>
        <v>0</v>
      </c>
      <c r="BH375" s="234">
        <f>IF(N375="sníž. přenesená",J375,0)</f>
        <v>0</v>
      </c>
      <c r="BI375" s="234">
        <f>IF(N375="nulová",J375,0)</f>
        <v>0</v>
      </c>
      <c r="BJ375" s="18" t="s">
        <v>86</v>
      </c>
      <c r="BK375" s="234">
        <f>ROUND(I375*H375,2)</f>
        <v>0</v>
      </c>
      <c r="BL375" s="18" t="s">
        <v>224</v>
      </c>
      <c r="BM375" s="233" t="s">
        <v>1675</v>
      </c>
    </row>
    <row r="376" s="12" customFormat="1" ht="22.8" customHeight="1">
      <c r="A376" s="12"/>
      <c r="B376" s="204"/>
      <c r="C376" s="205"/>
      <c r="D376" s="206" t="s">
        <v>77</v>
      </c>
      <c r="E376" s="218" t="s">
        <v>1676</v>
      </c>
      <c r="F376" s="218" t="s">
        <v>1677</v>
      </c>
      <c r="G376" s="205"/>
      <c r="H376" s="205"/>
      <c r="I376" s="208"/>
      <c r="J376" s="219">
        <f>BK376</f>
        <v>0</v>
      </c>
      <c r="K376" s="205"/>
      <c r="L376" s="210"/>
      <c r="M376" s="211"/>
      <c r="N376" s="212"/>
      <c r="O376" s="212"/>
      <c r="P376" s="213">
        <f>SUM(P377:P379)</f>
        <v>0</v>
      </c>
      <c r="Q376" s="212"/>
      <c r="R376" s="213">
        <f>SUM(R377:R379)</f>
        <v>0.032730000000000002</v>
      </c>
      <c r="S376" s="212"/>
      <c r="T376" s="214">
        <f>SUM(T377:T379)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15" t="s">
        <v>88</v>
      </c>
      <c r="AT376" s="216" t="s">
        <v>77</v>
      </c>
      <c r="AU376" s="216" t="s">
        <v>86</v>
      </c>
      <c r="AY376" s="215" t="s">
        <v>159</v>
      </c>
      <c r="BK376" s="217">
        <f>SUM(BK377:BK379)</f>
        <v>0</v>
      </c>
    </row>
    <row r="377" s="2" customFormat="1" ht="21.75" customHeight="1">
      <c r="A377" s="39"/>
      <c r="B377" s="40"/>
      <c r="C377" s="235" t="s">
        <v>447</v>
      </c>
      <c r="D377" s="235" t="s">
        <v>316</v>
      </c>
      <c r="E377" s="236" t="s">
        <v>1678</v>
      </c>
      <c r="F377" s="237" t="s">
        <v>1679</v>
      </c>
      <c r="G377" s="238" t="s">
        <v>1680</v>
      </c>
      <c r="H377" s="239">
        <v>1</v>
      </c>
      <c r="I377" s="240"/>
      <c r="J377" s="241">
        <f>ROUND(I377*H377,2)</f>
        <v>0</v>
      </c>
      <c r="K377" s="242"/>
      <c r="L377" s="45"/>
      <c r="M377" s="243" t="s">
        <v>1</v>
      </c>
      <c r="N377" s="244" t="s">
        <v>43</v>
      </c>
      <c r="O377" s="92"/>
      <c r="P377" s="231">
        <f>O377*H377</f>
        <v>0</v>
      </c>
      <c r="Q377" s="231">
        <v>0.014760000000000001</v>
      </c>
      <c r="R377" s="231">
        <f>Q377*H377</f>
        <v>0.014760000000000001</v>
      </c>
      <c r="S377" s="231">
        <v>0</v>
      </c>
      <c r="T377" s="232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3" t="s">
        <v>224</v>
      </c>
      <c r="AT377" s="233" t="s">
        <v>316</v>
      </c>
      <c r="AU377" s="233" t="s">
        <v>88</v>
      </c>
      <c r="AY377" s="18" t="s">
        <v>159</v>
      </c>
      <c r="BE377" s="234">
        <f>IF(N377="základní",J377,0)</f>
        <v>0</v>
      </c>
      <c r="BF377" s="234">
        <f>IF(N377="snížená",J377,0)</f>
        <v>0</v>
      </c>
      <c r="BG377" s="234">
        <f>IF(N377="zákl. přenesená",J377,0)</f>
        <v>0</v>
      </c>
      <c r="BH377" s="234">
        <f>IF(N377="sníž. přenesená",J377,0)</f>
        <v>0</v>
      </c>
      <c r="BI377" s="234">
        <f>IF(N377="nulová",J377,0)</f>
        <v>0</v>
      </c>
      <c r="BJ377" s="18" t="s">
        <v>86</v>
      </c>
      <c r="BK377" s="234">
        <f>ROUND(I377*H377,2)</f>
        <v>0</v>
      </c>
      <c r="BL377" s="18" t="s">
        <v>224</v>
      </c>
      <c r="BM377" s="233" t="s">
        <v>1681</v>
      </c>
    </row>
    <row r="378" s="2" customFormat="1" ht="21.75" customHeight="1">
      <c r="A378" s="39"/>
      <c r="B378" s="40"/>
      <c r="C378" s="235" t="s">
        <v>451</v>
      </c>
      <c r="D378" s="235" t="s">
        <v>316</v>
      </c>
      <c r="E378" s="236" t="s">
        <v>1682</v>
      </c>
      <c r="F378" s="237" t="s">
        <v>1683</v>
      </c>
      <c r="G378" s="238" t="s">
        <v>1680</v>
      </c>
      <c r="H378" s="239">
        <v>1</v>
      </c>
      <c r="I378" s="240"/>
      <c r="J378" s="241">
        <f>ROUND(I378*H378,2)</f>
        <v>0</v>
      </c>
      <c r="K378" s="242"/>
      <c r="L378" s="45"/>
      <c r="M378" s="243" t="s">
        <v>1</v>
      </c>
      <c r="N378" s="244" t="s">
        <v>43</v>
      </c>
      <c r="O378" s="92"/>
      <c r="P378" s="231">
        <f>O378*H378</f>
        <v>0</v>
      </c>
      <c r="Q378" s="231">
        <v>0.01797</v>
      </c>
      <c r="R378" s="231">
        <f>Q378*H378</f>
        <v>0.01797</v>
      </c>
      <c r="S378" s="231">
        <v>0</v>
      </c>
      <c r="T378" s="232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3" t="s">
        <v>224</v>
      </c>
      <c r="AT378" s="233" t="s">
        <v>316</v>
      </c>
      <c r="AU378" s="233" t="s">
        <v>88</v>
      </c>
      <c r="AY378" s="18" t="s">
        <v>159</v>
      </c>
      <c r="BE378" s="234">
        <f>IF(N378="základní",J378,0)</f>
        <v>0</v>
      </c>
      <c r="BF378" s="234">
        <f>IF(N378="snížená",J378,0)</f>
        <v>0</v>
      </c>
      <c r="BG378" s="234">
        <f>IF(N378="zákl. přenesená",J378,0)</f>
        <v>0</v>
      </c>
      <c r="BH378" s="234">
        <f>IF(N378="sníž. přenesená",J378,0)</f>
        <v>0</v>
      </c>
      <c r="BI378" s="234">
        <f>IF(N378="nulová",J378,0)</f>
        <v>0</v>
      </c>
      <c r="BJ378" s="18" t="s">
        <v>86</v>
      </c>
      <c r="BK378" s="234">
        <f>ROUND(I378*H378,2)</f>
        <v>0</v>
      </c>
      <c r="BL378" s="18" t="s">
        <v>224</v>
      </c>
      <c r="BM378" s="233" t="s">
        <v>1684</v>
      </c>
    </row>
    <row r="379" s="2" customFormat="1" ht="24.15" customHeight="1">
      <c r="A379" s="39"/>
      <c r="B379" s="40"/>
      <c r="C379" s="235" t="s">
        <v>455</v>
      </c>
      <c r="D379" s="235" t="s">
        <v>316</v>
      </c>
      <c r="E379" s="236" t="s">
        <v>1685</v>
      </c>
      <c r="F379" s="237" t="s">
        <v>1686</v>
      </c>
      <c r="G379" s="238" t="s">
        <v>1427</v>
      </c>
      <c r="H379" s="239">
        <v>0.033000000000000002</v>
      </c>
      <c r="I379" s="240"/>
      <c r="J379" s="241">
        <f>ROUND(I379*H379,2)</f>
        <v>0</v>
      </c>
      <c r="K379" s="242"/>
      <c r="L379" s="45"/>
      <c r="M379" s="243" t="s">
        <v>1</v>
      </c>
      <c r="N379" s="244" t="s">
        <v>43</v>
      </c>
      <c r="O379" s="92"/>
      <c r="P379" s="231">
        <f>O379*H379</f>
        <v>0</v>
      </c>
      <c r="Q379" s="231">
        <v>0</v>
      </c>
      <c r="R379" s="231">
        <f>Q379*H379</f>
        <v>0</v>
      </c>
      <c r="S379" s="231">
        <v>0</v>
      </c>
      <c r="T379" s="232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3" t="s">
        <v>224</v>
      </c>
      <c r="AT379" s="233" t="s">
        <v>316</v>
      </c>
      <c r="AU379" s="233" t="s">
        <v>88</v>
      </c>
      <c r="AY379" s="18" t="s">
        <v>159</v>
      </c>
      <c r="BE379" s="234">
        <f>IF(N379="základní",J379,0)</f>
        <v>0</v>
      </c>
      <c r="BF379" s="234">
        <f>IF(N379="snížená",J379,0)</f>
        <v>0</v>
      </c>
      <c r="BG379" s="234">
        <f>IF(N379="zákl. přenesená",J379,0)</f>
        <v>0</v>
      </c>
      <c r="BH379" s="234">
        <f>IF(N379="sníž. přenesená",J379,0)</f>
        <v>0</v>
      </c>
      <c r="BI379" s="234">
        <f>IF(N379="nulová",J379,0)</f>
        <v>0</v>
      </c>
      <c r="BJ379" s="18" t="s">
        <v>86</v>
      </c>
      <c r="BK379" s="234">
        <f>ROUND(I379*H379,2)</f>
        <v>0</v>
      </c>
      <c r="BL379" s="18" t="s">
        <v>224</v>
      </c>
      <c r="BM379" s="233" t="s">
        <v>1687</v>
      </c>
    </row>
    <row r="380" s="12" customFormat="1" ht="22.8" customHeight="1">
      <c r="A380" s="12"/>
      <c r="B380" s="204"/>
      <c r="C380" s="205"/>
      <c r="D380" s="206" t="s">
        <v>77</v>
      </c>
      <c r="E380" s="218" t="s">
        <v>1688</v>
      </c>
      <c r="F380" s="218" t="s">
        <v>1689</v>
      </c>
      <c r="G380" s="205"/>
      <c r="H380" s="205"/>
      <c r="I380" s="208"/>
      <c r="J380" s="219">
        <f>BK380</f>
        <v>0</v>
      </c>
      <c r="K380" s="205"/>
      <c r="L380" s="210"/>
      <c r="M380" s="211"/>
      <c r="N380" s="212"/>
      <c r="O380" s="212"/>
      <c r="P380" s="213">
        <f>SUM(P381:P382)</f>
        <v>0</v>
      </c>
      <c r="Q380" s="212"/>
      <c r="R380" s="213">
        <f>SUM(R381:R382)</f>
        <v>0.027199999999999998</v>
      </c>
      <c r="S380" s="212"/>
      <c r="T380" s="214">
        <f>SUM(T381:T382)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15" t="s">
        <v>88</v>
      </c>
      <c r="AT380" s="216" t="s">
        <v>77</v>
      </c>
      <c r="AU380" s="216" t="s">
        <v>86</v>
      </c>
      <c r="AY380" s="215" t="s">
        <v>159</v>
      </c>
      <c r="BK380" s="217">
        <f>SUM(BK381:BK382)</f>
        <v>0</v>
      </c>
    </row>
    <row r="381" s="2" customFormat="1" ht="24.15" customHeight="1">
      <c r="A381" s="39"/>
      <c r="B381" s="40"/>
      <c r="C381" s="235" t="s">
        <v>459</v>
      </c>
      <c r="D381" s="235" t="s">
        <v>316</v>
      </c>
      <c r="E381" s="236" t="s">
        <v>1690</v>
      </c>
      <c r="F381" s="237" t="s">
        <v>1691</v>
      </c>
      <c r="G381" s="238" t="s">
        <v>166</v>
      </c>
      <c r="H381" s="239">
        <v>2</v>
      </c>
      <c r="I381" s="240"/>
      <c r="J381" s="241">
        <f>ROUND(I381*H381,2)</f>
        <v>0</v>
      </c>
      <c r="K381" s="242"/>
      <c r="L381" s="45"/>
      <c r="M381" s="243" t="s">
        <v>1</v>
      </c>
      <c r="N381" s="244" t="s">
        <v>43</v>
      </c>
      <c r="O381" s="92"/>
      <c r="P381" s="231">
        <f>O381*H381</f>
        <v>0</v>
      </c>
      <c r="Q381" s="231">
        <v>0.013599999999999999</v>
      </c>
      <c r="R381" s="231">
        <f>Q381*H381</f>
        <v>0.027199999999999998</v>
      </c>
      <c r="S381" s="231">
        <v>0</v>
      </c>
      <c r="T381" s="232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3" t="s">
        <v>224</v>
      </c>
      <c r="AT381" s="233" t="s">
        <v>316</v>
      </c>
      <c r="AU381" s="233" t="s">
        <v>88</v>
      </c>
      <c r="AY381" s="18" t="s">
        <v>159</v>
      </c>
      <c r="BE381" s="234">
        <f>IF(N381="základní",J381,0)</f>
        <v>0</v>
      </c>
      <c r="BF381" s="234">
        <f>IF(N381="snížená",J381,0)</f>
        <v>0</v>
      </c>
      <c r="BG381" s="234">
        <f>IF(N381="zákl. přenesená",J381,0)</f>
        <v>0</v>
      </c>
      <c r="BH381" s="234">
        <f>IF(N381="sníž. přenesená",J381,0)</f>
        <v>0</v>
      </c>
      <c r="BI381" s="234">
        <f>IF(N381="nulová",J381,0)</f>
        <v>0</v>
      </c>
      <c r="BJ381" s="18" t="s">
        <v>86</v>
      </c>
      <c r="BK381" s="234">
        <f>ROUND(I381*H381,2)</f>
        <v>0</v>
      </c>
      <c r="BL381" s="18" t="s">
        <v>224</v>
      </c>
      <c r="BM381" s="233" t="s">
        <v>1692</v>
      </c>
    </row>
    <row r="382" s="2" customFormat="1" ht="24.15" customHeight="1">
      <c r="A382" s="39"/>
      <c r="B382" s="40"/>
      <c r="C382" s="235" t="s">
        <v>463</v>
      </c>
      <c r="D382" s="235" t="s">
        <v>316</v>
      </c>
      <c r="E382" s="236" t="s">
        <v>1693</v>
      </c>
      <c r="F382" s="237" t="s">
        <v>1694</v>
      </c>
      <c r="G382" s="238" t="s">
        <v>1427</v>
      </c>
      <c r="H382" s="239">
        <v>0.027</v>
      </c>
      <c r="I382" s="240"/>
      <c r="J382" s="241">
        <f>ROUND(I382*H382,2)</f>
        <v>0</v>
      </c>
      <c r="K382" s="242"/>
      <c r="L382" s="45"/>
      <c r="M382" s="243" t="s">
        <v>1</v>
      </c>
      <c r="N382" s="244" t="s">
        <v>43</v>
      </c>
      <c r="O382" s="92"/>
      <c r="P382" s="231">
        <f>O382*H382</f>
        <v>0</v>
      </c>
      <c r="Q382" s="231">
        <v>0</v>
      </c>
      <c r="R382" s="231">
        <f>Q382*H382</f>
        <v>0</v>
      </c>
      <c r="S382" s="231">
        <v>0</v>
      </c>
      <c r="T382" s="232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3" t="s">
        <v>224</v>
      </c>
      <c r="AT382" s="233" t="s">
        <v>316</v>
      </c>
      <c r="AU382" s="233" t="s">
        <v>88</v>
      </c>
      <c r="AY382" s="18" t="s">
        <v>159</v>
      </c>
      <c r="BE382" s="234">
        <f>IF(N382="základní",J382,0)</f>
        <v>0</v>
      </c>
      <c r="BF382" s="234">
        <f>IF(N382="snížená",J382,0)</f>
        <v>0</v>
      </c>
      <c r="BG382" s="234">
        <f>IF(N382="zákl. přenesená",J382,0)</f>
        <v>0</v>
      </c>
      <c r="BH382" s="234">
        <f>IF(N382="sníž. přenesená",J382,0)</f>
        <v>0</v>
      </c>
      <c r="BI382" s="234">
        <f>IF(N382="nulová",J382,0)</f>
        <v>0</v>
      </c>
      <c r="BJ382" s="18" t="s">
        <v>86</v>
      </c>
      <c r="BK382" s="234">
        <f>ROUND(I382*H382,2)</f>
        <v>0</v>
      </c>
      <c r="BL382" s="18" t="s">
        <v>224</v>
      </c>
      <c r="BM382" s="233" t="s">
        <v>1695</v>
      </c>
    </row>
    <row r="383" s="12" customFormat="1" ht="22.8" customHeight="1">
      <c r="A383" s="12"/>
      <c r="B383" s="204"/>
      <c r="C383" s="205"/>
      <c r="D383" s="206" t="s">
        <v>77</v>
      </c>
      <c r="E383" s="218" t="s">
        <v>1696</v>
      </c>
      <c r="F383" s="218" t="s">
        <v>1697</v>
      </c>
      <c r="G383" s="205"/>
      <c r="H383" s="205"/>
      <c r="I383" s="208"/>
      <c r="J383" s="219">
        <f>BK383</f>
        <v>0</v>
      </c>
      <c r="K383" s="205"/>
      <c r="L383" s="210"/>
      <c r="M383" s="211"/>
      <c r="N383" s="212"/>
      <c r="O383" s="212"/>
      <c r="P383" s="213">
        <f>SUM(P384:P385)</f>
        <v>0</v>
      </c>
      <c r="Q383" s="212"/>
      <c r="R383" s="213">
        <f>SUM(R384:R385)</f>
        <v>0.012</v>
      </c>
      <c r="S383" s="212"/>
      <c r="T383" s="214">
        <f>SUM(T384:T385)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15" t="s">
        <v>162</v>
      </c>
      <c r="AT383" s="216" t="s">
        <v>77</v>
      </c>
      <c r="AU383" s="216" t="s">
        <v>86</v>
      </c>
      <c r="AY383" s="215" t="s">
        <v>159</v>
      </c>
      <c r="BK383" s="217">
        <f>SUM(BK384:BK385)</f>
        <v>0</v>
      </c>
    </row>
    <row r="384" s="2" customFormat="1" ht="16.5" customHeight="1">
      <c r="A384" s="39"/>
      <c r="B384" s="40"/>
      <c r="C384" s="235" t="s">
        <v>467</v>
      </c>
      <c r="D384" s="235" t="s">
        <v>316</v>
      </c>
      <c r="E384" s="236" t="s">
        <v>1698</v>
      </c>
      <c r="F384" s="237" t="s">
        <v>1699</v>
      </c>
      <c r="G384" s="238" t="s">
        <v>166</v>
      </c>
      <c r="H384" s="239">
        <v>4</v>
      </c>
      <c r="I384" s="240"/>
      <c r="J384" s="241">
        <f>ROUND(I384*H384,2)</f>
        <v>0</v>
      </c>
      <c r="K384" s="242"/>
      <c r="L384" s="45"/>
      <c r="M384" s="243" t="s">
        <v>1</v>
      </c>
      <c r="N384" s="244" t="s">
        <v>43</v>
      </c>
      <c r="O384" s="92"/>
      <c r="P384" s="231">
        <f>O384*H384</f>
        <v>0</v>
      </c>
      <c r="Q384" s="231">
        <v>0.0030000000000000001</v>
      </c>
      <c r="R384" s="231">
        <f>Q384*H384</f>
        <v>0.012</v>
      </c>
      <c r="S384" s="231">
        <v>0</v>
      </c>
      <c r="T384" s="232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3" t="s">
        <v>224</v>
      </c>
      <c r="AT384" s="233" t="s">
        <v>316</v>
      </c>
      <c r="AU384" s="233" t="s">
        <v>88</v>
      </c>
      <c r="AY384" s="18" t="s">
        <v>159</v>
      </c>
      <c r="BE384" s="234">
        <f>IF(N384="základní",J384,0)</f>
        <v>0</v>
      </c>
      <c r="BF384" s="234">
        <f>IF(N384="snížená",J384,0)</f>
        <v>0</v>
      </c>
      <c r="BG384" s="234">
        <f>IF(N384="zákl. přenesená",J384,0)</f>
        <v>0</v>
      </c>
      <c r="BH384" s="234">
        <f>IF(N384="sníž. přenesená",J384,0)</f>
        <v>0</v>
      </c>
      <c r="BI384" s="234">
        <f>IF(N384="nulová",J384,0)</f>
        <v>0</v>
      </c>
      <c r="BJ384" s="18" t="s">
        <v>86</v>
      </c>
      <c r="BK384" s="234">
        <f>ROUND(I384*H384,2)</f>
        <v>0</v>
      </c>
      <c r="BL384" s="18" t="s">
        <v>224</v>
      </c>
      <c r="BM384" s="233" t="s">
        <v>1700</v>
      </c>
    </row>
    <row r="385" s="2" customFormat="1" ht="24.15" customHeight="1">
      <c r="A385" s="39"/>
      <c r="B385" s="40"/>
      <c r="C385" s="235" t="s">
        <v>471</v>
      </c>
      <c r="D385" s="235" t="s">
        <v>316</v>
      </c>
      <c r="E385" s="236" t="s">
        <v>1701</v>
      </c>
      <c r="F385" s="237" t="s">
        <v>1702</v>
      </c>
      <c r="G385" s="238" t="s">
        <v>1427</v>
      </c>
      <c r="H385" s="239">
        <v>0.012</v>
      </c>
      <c r="I385" s="240"/>
      <c r="J385" s="241">
        <f>ROUND(I385*H385,2)</f>
        <v>0</v>
      </c>
      <c r="K385" s="242"/>
      <c r="L385" s="45"/>
      <c r="M385" s="243" t="s">
        <v>1</v>
      </c>
      <c r="N385" s="244" t="s">
        <v>43</v>
      </c>
      <c r="O385" s="92"/>
      <c r="P385" s="231">
        <f>O385*H385</f>
        <v>0</v>
      </c>
      <c r="Q385" s="231">
        <v>0</v>
      </c>
      <c r="R385" s="231">
        <f>Q385*H385</f>
        <v>0</v>
      </c>
      <c r="S385" s="231">
        <v>0</v>
      </c>
      <c r="T385" s="232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3" t="s">
        <v>224</v>
      </c>
      <c r="AT385" s="233" t="s">
        <v>316</v>
      </c>
      <c r="AU385" s="233" t="s">
        <v>88</v>
      </c>
      <c r="AY385" s="18" t="s">
        <v>159</v>
      </c>
      <c r="BE385" s="234">
        <f>IF(N385="základní",J385,0)</f>
        <v>0</v>
      </c>
      <c r="BF385" s="234">
        <f>IF(N385="snížená",J385,0)</f>
        <v>0</v>
      </c>
      <c r="BG385" s="234">
        <f>IF(N385="zákl. přenesená",J385,0)</f>
        <v>0</v>
      </c>
      <c r="BH385" s="234">
        <f>IF(N385="sníž. přenesená",J385,0)</f>
        <v>0</v>
      </c>
      <c r="BI385" s="234">
        <f>IF(N385="nulová",J385,0)</f>
        <v>0</v>
      </c>
      <c r="BJ385" s="18" t="s">
        <v>86</v>
      </c>
      <c r="BK385" s="234">
        <f>ROUND(I385*H385,2)</f>
        <v>0</v>
      </c>
      <c r="BL385" s="18" t="s">
        <v>224</v>
      </c>
      <c r="BM385" s="233" t="s">
        <v>1703</v>
      </c>
    </row>
    <row r="386" s="12" customFormat="1" ht="22.8" customHeight="1">
      <c r="A386" s="12"/>
      <c r="B386" s="204"/>
      <c r="C386" s="205"/>
      <c r="D386" s="206" t="s">
        <v>77</v>
      </c>
      <c r="E386" s="218" t="s">
        <v>1704</v>
      </c>
      <c r="F386" s="218" t="s">
        <v>1705</v>
      </c>
      <c r="G386" s="205"/>
      <c r="H386" s="205"/>
      <c r="I386" s="208"/>
      <c r="J386" s="219">
        <f>BK386</f>
        <v>0</v>
      </c>
      <c r="K386" s="205"/>
      <c r="L386" s="210"/>
      <c r="M386" s="211"/>
      <c r="N386" s="212"/>
      <c r="O386" s="212"/>
      <c r="P386" s="213">
        <f>SUM(P387:P388)</f>
        <v>0</v>
      </c>
      <c r="Q386" s="212"/>
      <c r="R386" s="213">
        <f>SUM(R387:R388)</f>
        <v>0.0015399999999999999</v>
      </c>
      <c r="S386" s="212"/>
      <c r="T386" s="214">
        <f>SUM(T387:T388)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15" t="s">
        <v>88</v>
      </c>
      <c r="AT386" s="216" t="s">
        <v>77</v>
      </c>
      <c r="AU386" s="216" t="s">
        <v>86</v>
      </c>
      <c r="AY386" s="215" t="s">
        <v>159</v>
      </c>
      <c r="BK386" s="217">
        <f>SUM(BK387:BK388)</f>
        <v>0</v>
      </c>
    </row>
    <row r="387" s="2" customFormat="1" ht="16.5" customHeight="1">
      <c r="A387" s="39"/>
      <c r="B387" s="40"/>
      <c r="C387" s="235" t="s">
        <v>475</v>
      </c>
      <c r="D387" s="235" t="s">
        <v>316</v>
      </c>
      <c r="E387" s="236" t="s">
        <v>1706</v>
      </c>
      <c r="F387" s="237" t="s">
        <v>1707</v>
      </c>
      <c r="G387" s="238" t="s">
        <v>166</v>
      </c>
      <c r="H387" s="239">
        <v>1</v>
      </c>
      <c r="I387" s="240"/>
      <c r="J387" s="241">
        <f>ROUND(I387*H387,2)</f>
        <v>0</v>
      </c>
      <c r="K387" s="242"/>
      <c r="L387" s="45"/>
      <c r="M387" s="243" t="s">
        <v>1</v>
      </c>
      <c r="N387" s="244" t="s">
        <v>43</v>
      </c>
      <c r="O387" s="92"/>
      <c r="P387" s="231">
        <f>O387*H387</f>
        <v>0</v>
      </c>
      <c r="Q387" s="231">
        <v>0</v>
      </c>
      <c r="R387" s="231">
        <f>Q387*H387</f>
        <v>0</v>
      </c>
      <c r="S387" s="231">
        <v>0</v>
      </c>
      <c r="T387" s="232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3" t="s">
        <v>224</v>
      </c>
      <c r="AT387" s="233" t="s">
        <v>316</v>
      </c>
      <c r="AU387" s="233" t="s">
        <v>88</v>
      </c>
      <c r="AY387" s="18" t="s">
        <v>159</v>
      </c>
      <c r="BE387" s="234">
        <f>IF(N387="základní",J387,0)</f>
        <v>0</v>
      </c>
      <c r="BF387" s="234">
        <f>IF(N387="snížená",J387,0)</f>
        <v>0</v>
      </c>
      <c r="BG387" s="234">
        <f>IF(N387="zákl. přenesená",J387,0)</f>
        <v>0</v>
      </c>
      <c r="BH387" s="234">
        <f>IF(N387="sníž. přenesená",J387,0)</f>
        <v>0</v>
      </c>
      <c r="BI387" s="234">
        <f>IF(N387="nulová",J387,0)</f>
        <v>0</v>
      </c>
      <c r="BJ387" s="18" t="s">
        <v>86</v>
      </c>
      <c r="BK387" s="234">
        <f>ROUND(I387*H387,2)</f>
        <v>0</v>
      </c>
      <c r="BL387" s="18" t="s">
        <v>224</v>
      </c>
      <c r="BM387" s="233" t="s">
        <v>1708</v>
      </c>
    </row>
    <row r="388" s="2" customFormat="1" ht="16.5" customHeight="1">
      <c r="A388" s="39"/>
      <c r="B388" s="40"/>
      <c r="C388" s="220" t="s">
        <v>479</v>
      </c>
      <c r="D388" s="220" t="s">
        <v>163</v>
      </c>
      <c r="E388" s="221" t="s">
        <v>1709</v>
      </c>
      <c r="F388" s="222" t="s">
        <v>1710</v>
      </c>
      <c r="G388" s="223" t="s">
        <v>166</v>
      </c>
      <c r="H388" s="224">
        <v>1</v>
      </c>
      <c r="I388" s="225"/>
      <c r="J388" s="226">
        <f>ROUND(I388*H388,2)</f>
        <v>0</v>
      </c>
      <c r="K388" s="227"/>
      <c r="L388" s="228"/>
      <c r="M388" s="229" t="s">
        <v>1</v>
      </c>
      <c r="N388" s="230" t="s">
        <v>43</v>
      </c>
      <c r="O388" s="92"/>
      <c r="P388" s="231">
        <f>O388*H388</f>
        <v>0</v>
      </c>
      <c r="Q388" s="231">
        <v>0.0015399999999999999</v>
      </c>
      <c r="R388" s="231">
        <f>Q388*H388</f>
        <v>0.0015399999999999999</v>
      </c>
      <c r="S388" s="231">
        <v>0</v>
      </c>
      <c r="T388" s="232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3" t="s">
        <v>295</v>
      </c>
      <c r="AT388" s="233" t="s">
        <v>163</v>
      </c>
      <c r="AU388" s="233" t="s">
        <v>88</v>
      </c>
      <c r="AY388" s="18" t="s">
        <v>159</v>
      </c>
      <c r="BE388" s="234">
        <f>IF(N388="základní",J388,0)</f>
        <v>0</v>
      </c>
      <c r="BF388" s="234">
        <f>IF(N388="snížená",J388,0)</f>
        <v>0</v>
      </c>
      <c r="BG388" s="234">
        <f>IF(N388="zákl. přenesená",J388,0)</f>
        <v>0</v>
      </c>
      <c r="BH388" s="234">
        <f>IF(N388="sníž. přenesená",J388,0)</f>
        <v>0</v>
      </c>
      <c r="BI388" s="234">
        <f>IF(N388="nulová",J388,0)</f>
        <v>0</v>
      </c>
      <c r="BJ388" s="18" t="s">
        <v>86</v>
      </c>
      <c r="BK388" s="234">
        <f>ROUND(I388*H388,2)</f>
        <v>0</v>
      </c>
      <c r="BL388" s="18" t="s">
        <v>224</v>
      </c>
      <c r="BM388" s="233" t="s">
        <v>1711</v>
      </c>
    </row>
    <row r="389" s="12" customFormat="1" ht="22.8" customHeight="1">
      <c r="A389" s="12"/>
      <c r="B389" s="204"/>
      <c r="C389" s="205"/>
      <c r="D389" s="206" t="s">
        <v>77</v>
      </c>
      <c r="E389" s="218" t="s">
        <v>1712</v>
      </c>
      <c r="F389" s="218" t="s">
        <v>1713</v>
      </c>
      <c r="G389" s="205"/>
      <c r="H389" s="205"/>
      <c r="I389" s="208"/>
      <c r="J389" s="219">
        <f>BK389</f>
        <v>0</v>
      </c>
      <c r="K389" s="205"/>
      <c r="L389" s="210"/>
      <c r="M389" s="211"/>
      <c r="N389" s="212"/>
      <c r="O389" s="212"/>
      <c r="P389" s="213">
        <f>SUM(P390:P443)</f>
        <v>0</v>
      </c>
      <c r="Q389" s="212"/>
      <c r="R389" s="213">
        <f>SUM(R390:R443)</f>
        <v>1.7288021900000001</v>
      </c>
      <c r="S389" s="212"/>
      <c r="T389" s="214">
        <f>SUM(T390:T443)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15" t="s">
        <v>88</v>
      </c>
      <c r="AT389" s="216" t="s">
        <v>77</v>
      </c>
      <c r="AU389" s="216" t="s">
        <v>86</v>
      </c>
      <c r="AY389" s="215" t="s">
        <v>159</v>
      </c>
      <c r="BK389" s="217">
        <f>SUM(BK390:BK443)</f>
        <v>0</v>
      </c>
    </row>
    <row r="390" s="2" customFormat="1" ht="44.25" customHeight="1">
      <c r="A390" s="39"/>
      <c r="B390" s="40"/>
      <c r="C390" s="235" t="s">
        <v>483</v>
      </c>
      <c r="D390" s="235" t="s">
        <v>316</v>
      </c>
      <c r="E390" s="236" t="s">
        <v>1714</v>
      </c>
      <c r="F390" s="237" t="s">
        <v>1715</v>
      </c>
      <c r="G390" s="238" t="s">
        <v>1373</v>
      </c>
      <c r="H390" s="239">
        <v>2.4329999999999998</v>
      </c>
      <c r="I390" s="240"/>
      <c r="J390" s="241">
        <f>ROUND(I390*H390,2)</f>
        <v>0</v>
      </c>
      <c r="K390" s="242"/>
      <c r="L390" s="45"/>
      <c r="M390" s="243" t="s">
        <v>1</v>
      </c>
      <c r="N390" s="244" t="s">
        <v>43</v>
      </c>
      <c r="O390" s="92"/>
      <c r="P390" s="231">
        <f>O390*H390</f>
        <v>0</v>
      </c>
      <c r="Q390" s="231">
        <v>0.00189</v>
      </c>
      <c r="R390" s="231">
        <f>Q390*H390</f>
        <v>0.0045983699999999992</v>
      </c>
      <c r="S390" s="231">
        <v>0</v>
      </c>
      <c r="T390" s="232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3" t="s">
        <v>224</v>
      </c>
      <c r="AT390" s="233" t="s">
        <v>316</v>
      </c>
      <c r="AU390" s="233" t="s">
        <v>88</v>
      </c>
      <c r="AY390" s="18" t="s">
        <v>159</v>
      </c>
      <c r="BE390" s="234">
        <f>IF(N390="základní",J390,0)</f>
        <v>0</v>
      </c>
      <c r="BF390" s="234">
        <f>IF(N390="snížená",J390,0)</f>
        <v>0</v>
      </c>
      <c r="BG390" s="234">
        <f>IF(N390="zákl. přenesená",J390,0)</f>
        <v>0</v>
      </c>
      <c r="BH390" s="234">
        <f>IF(N390="sníž. přenesená",J390,0)</f>
        <v>0</v>
      </c>
      <c r="BI390" s="234">
        <f>IF(N390="nulová",J390,0)</f>
        <v>0</v>
      </c>
      <c r="BJ390" s="18" t="s">
        <v>86</v>
      </c>
      <c r="BK390" s="234">
        <f>ROUND(I390*H390,2)</f>
        <v>0</v>
      </c>
      <c r="BL390" s="18" t="s">
        <v>224</v>
      </c>
      <c r="BM390" s="233" t="s">
        <v>1716</v>
      </c>
    </row>
    <row r="391" s="15" customFormat="1">
      <c r="A391" s="15"/>
      <c r="B391" s="275"/>
      <c r="C391" s="276"/>
      <c r="D391" s="254" t="s">
        <v>1361</v>
      </c>
      <c r="E391" s="277" t="s">
        <v>1</v>
      </c>
      <c r="F391" s="278" t="s">
        <v>1717</v>
      </c>
      <c r="G391" s="276"/>
      <c r="H391" s="277" t="s">
        <v>1</v>
      </c>
      <c r="I391" s="279"/>
      <c r="J391" s="276"/>
      <c r="K391" s="276"/>
      <c r="L391" s="280"/>
      <c r="M391" s="281"/>
      <c r="N391" s="282"/>
      <c r="O391" s="282"/>
      <c r="P391" s="282"/>
      <c r="Q391" s="282"/>
      <c r="R391" s="282"/>
      <c r="S391" s="282"/>
      <c r="T391" s="283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84" t="s">
        <v>1361</v>
      </c>
      <c r="AU391" s="284" t="s">
        <v>88</v>
      </c>
      <c r="AV391" s="15" t="s">
        <v>86</v>
      </c>
      <c r="AW391" s="15" t="s">
        <v>34</v>
      </c>
      <c r="AX391" s="15" t="s">
        <v>78</v>
      </c>
      <c r="AY391" s="284" t="s">
        <v>159</v>
      </c>
    </row>
    <row r="392" s="15" customFormat="1">
      <c r="A392" s="15"/>
      <c r="B392" s="275"/>
      <c r="C392" s="276"/>
      <c r="D392" s="254" t="s">
        <v>1361</v>
      </c>
      <c r="E392" s="277" t="s">
        <v>1</v>
      </c>
      <c r="F392" s="278" t="s">
        <v>1718</v>
      </c>
      <c r="G392" s="276"/>
      <c r="H392" s="277" t="s">
        <v>1</v>
      </c>
      <c r="I392" s="279"/>
      <c r="J392" s="276"/>
      <c r="K392" s="276"/>
      <c r="L392" s="280"/>
      <c r="M392" s="281"/>
      <c r="N392" s="282"/>
      <c r="O392" s="282"/>
      <c r="P392" s="282"/>
      <c r="Q392" s="282"/>
      <c r="R392" s="282"/>
      <c r="S392" s="282"/>
      <c r="T392" s="283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84" t="s">
        <v>1361</v>
      </c>
      <c r="AU392" s="284" t="s">
        <v>88</v>
      </c>
      <c r="AV392" s="15" t="s">
        <v>86</v>
      </c>
      <c r="AW392" s="15" t="s">
        <v>34</v>
      </c>
      <c r="AX392" s="15" t="s">
        <v>78</v>
      </c>
      <c r="AY392" s="284" t="s">
        <v>159</v>
      </c>
    </row>
    <row r="393" s="13" customFormat="1">
      <c r="A393" s="13"/>
      <c r="B393" s="252"/>
      <c r="C393" s="253"/>
      <c r="D393" s="254" t="s">
        <v>1361</v>
      </c>
      <c r="E393" s="255" t="s">
        <v>1</v>
      </c>
      <c r="F393" s="256" t="s">
        <v>1719</v>
      </c>
      <c r="G393" s="253"/>
      <c r="H393" s="257">
        <v>0.61399999999999999</v>
      </c>
      <c r="I393" s="258"/>
      <c r="J393" s="253"/>
      <c r="K393" s="253"/>
      <c r="L393" s="259"/>
      <c r="M393" s="260"/>
      <c r="N393" s="261"/>
      <c r="O393" s="261"/>
      <c r="P393" s="261"/>
      <c r="Q393" s="261"/>
      <c r="R393" s="261"/>
      <c r="S393" s="261"/>
      <c r="T393" s="26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63" t="s">
        <v>1361</v>
      </c>
      <c r="AU393" s="263" t="s">
        <v>88</v>
      </c>
      <c r="AV393" s="13" t="s">
        <v>88</v>
      </c>
      <c r="AW393" s="13" t="s">
        <v>34</v>
      </c>
      <c r="AX393" s="13" t="s">
        <v>78</v>
      </c>
      <c r="AY393" s="263" t="s">
        <v>159</v>
      </c>
    </row>
    <row r="394" s="15" customFormat="1">
      <c r="A394" s="15"/>
      <c r="B394" s="275"/>
      <c r="C394" s="276"/>
      <c r="D394" s="254" t="s">
        <v>1361</v>
      </c>
      <c r="E394" s="277" t="s">
        <v>1</v>
      </c>
      <c r="F394" s="278" t="s">
        <v>1720</v>
      </c>
      <c r="G394" s="276"/>
      <c r="H394" s="277" t="s">
        <v>1</v>
      </c>
      <c r="I394" s="279"/>
      <c r="J394" s="276"/>
      <c r="K394" s="276"/>
      <c r="L394" s="280"/>
      <c r="M394" s="281"/>
      <c r="N394" s="282"/>
      <c r="O394" s="282"/>
      <c r="P394" s="282"/>
      <c r="Q394" s="282"/>
      <c r="R394" s="282"/>
      <c r="S394" s="282"/>
      <c r="T394" s="283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84" t="s">
        <v>1361</v>
      </c>
      <c r="AU394" s="284" t="s">
        <v>88</v>
      </c>
      <c r="AV394" s="15" t="s">
        <v>86</v>
      </c>
      <c r="AW394" s="15" t="s">
        <v>34</v>
      </c>
      <c r="AX394" s="15" t="s">
        <v>78</v>
      </c>
      <c r="AY394" s="284" t="s">
        <v>159</v>
      </c>
    </row>
    <row r="395" s="13" customFormat="1">
      <c r="A395" s="13"/>
      <c r="B395" s="252"/>
      <c r="C395" s="253"/>
      <c r="D395" s="254" t="s">
        <v>1361</v>
      </c>
      <c r="E395" s="255" t="s">
        <v>1</v>
      </c>
      <c r="F395" s="256" t="s">
        <v>1721</v>
      </c>
      <c r="G395" s="253"/>
      <c r="H395" s="257">
        <v>0.13</v>
      </c>
      <c r="I395" s="258"/>
      <c r="J395" s="253"/>
      <c r="K395" s="253"/>
      <c r="L395" s="259"/>
      <c r="M395" s="260"/>
      <c r="N395" s="261"/>
      <c r="O395" s="261"/>
      <c r="P395" s="261"/>
      <c r="Q395" s="261"/>
      <c r="R395" s="261"/>
      <c r="S395" s="261"/>
      <c r="T395" s="26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63" t="s">
        <v>1361</v>
      </c>
      <c r="AU395" s="263" t="s">
        <v>88</v>
      </c>
      <c r="AV395" s="13" t="s">
        <v>88</v>
      </c>
      <c r="AW395" s="13" t="s">
        <v>34</v>
      </c>
      <c r="AX395" s="13" t="s">
        <v>78</v>
      </c>
      <c r="AY395" s="263" t="s">
        <v>159</v>
      </c>
    </row>
    <row r="396" s="15" customFormat="1">
      <c r="A396" s="15"/>
      <c r="B396" s="275"/>
      <c r="C396" s="276"/>
      <c r="D396" s="254" t="s">
        <v>1361</v>
      </c>
      <c r="E396" s="277" t="s">
        <v>1</v>
      </c>
      <c r="F396" s="278" t="s">
        <v>1722</v>
      </c>
      <c r="G396" s="276"/>
      <c r="H396" s="277" t="s">
        <v>1</v>
      </c>
      <c r="I396" s="279"/>
      <c r="J396" s="276"/>
      <c r="K396" s="276"/>
      <c r="L396" s="280"/>
      <c r="M396" s="281"/>
      <c r="N396" s="282"/>
      <c r="O396" s="282"/>
      <c r="P396" s="282"/>
      <c r="Q396" s="282"/>
      <c r="R396" s="282"/>
      <c r="S396" s="282"/>
      <c r="T396" s="283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84" t="s">
        <v>1361</v>
      </c>
      <c r="AU396" s="284" t="s">
        <v>88</v>
      </c>
      <c r="AV396" s="15" t="s">
        <v>86</v>
      </c>
      <c r="AW396" s="15" t="s">
        <v>34</v>
      </c>
      <c r="AX396" s="15" t="s">
        <v>78</v>
      </c>
      <c r="AY396" s="284" t="s">
        <v>159</v>
      </c>
    </row>
    <row r="397" s="13" customFormat="1">
      <c r="A397" s="13"/>
      <c r="B397" s="252"/>
      <c r="C397" s="253"/>
      <c r="D397" s="254" t="s">
        <v>1361</v>
      </c>
      <c r="E397" s="255" t="s">
        <v>1</v>
      </c>
      <c r="F397" s="256" t="s">
        <v>1723</v>
      </c>
      <c r="G397" s="253"/>
      <c r="H397" s="257">
        <v>0.76100000000000001</v>
      </c>
      <c r="I397" s="258"/>
      <c r="J397" s="253"/>
      <c r="K397" s="253"/>
      <c r="L397" s="259"/>
      <c r="M397" s="260"/>
      <c r="N397" s="261"/>
      <c r="O397" s="261"/>
      <c r="P397" s="261"/>
      <c r="Q397" s="261"/>
      <c r="R397" s="261"/>
      <c r="S397" s="261"/>
      <c r="T397" s="26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63" t="s">
        <v>1361</v>
      </c>
      <c r="AU397" s="263" t="s">
        <v>88</v>
      </c>
      <c r="AV397" s="13" t="s">
        <v>88</v>
      </c>
      <c r="AW397" s="13" t="s">
        <v>34</v>
      </c>
      <c r="AX397" s="13" t="s">
        <v>78</v>
      </c>
      <c r="AY397" s="263" t="s">
        <v>159</v>
      </c>
    </row>
    <row r="398" s="16" customFormat="1">
      <c r="A398" s="16"/>
      <c r="B398" s="285"/>
      <c r="C398" s="286"/>
      <c r="D398" s="254" t="s">
        <v>1361</v>
      </c>
      <c r="E398" s="287" t="s">
        <v>1</v>
      </c>
      <c r="F398" s="288" t="s">
        <v>1724</v>
      </c>
      <c r="G398" s="286"/>
      <c r="H398" s="289">
        <v>1.5049999999999999</v>
      </c>
      <c r="I398" s="290"/>
      <c r="J398" s="286"/>
      <c r="K398" s="286"/>
      <c r="L398" s="291"/>
      <c r="M398" s="292"/>
      <c r="N398" s="293"/>
      <c r="O398" s="293"/>
      <c r="P398" s="293"/>
      <c r="Q398" s="293"/>
      <c r="R398" s="293"/>
      <c r="S398" s="293"/>
      <c r="T398" s="294"/>
      <c r="U398" s="16"/>
      <c r="V398" s="16"/>
      <c r="W398" s="16"/>
      <c r="X398" s="16"/>
      <c r="Y398" s="16"/>
      <c r="Z398" s="16"/>
      <c r="AA398" s="16"/>
      <c r="AB398" s="16"/>
      <c r="AC398" s="16"/>
      <c r="AD398" s="16"/>
      <c r="AE398" s="16"/>
      <c r="AT398" s="295" t="s">
        <v>1361</v>
      </c>
      <c r="AU398" s="295" t="s">
        <v>88</v>
      </c>
      <c r="AV398" s="16" t="s">
        <v>173</v>
      </c>
      <c r="AW398" s="16" t="s">
        <v>34</v>
      </c>
      <c r="AX398" s="16" t="s">
        <v>78</v>
      </c>
      <c r="AY398" s="295" t="s">
        <v>159</v>
      </c>
    </row>
    <row r="399" s="15" customFormat="1">
      <c r="A399" s="15"/>
      <c r="B399" s="275"/>
      <c r="C399" s="276"/>
      <c r="D399" s="254" t="s">
        <v>1361</v>
      </c>
      <c r="E399" s="277" t="s">
        <v>1</v>
      </c>
      <c r="F399" s="278" t="s">
        <v>1725</v>
      </c>
      <c r="G399" s="276"/>
      <c r="H399" s="277" t="s">
        <v>1</v>
      </c>
      <c r="I399" s="279"/>
      <c r="J399" s="276"/>
      <c r="K399" s="276"/>
      <c r="L399" s="280"/>
      <c r="M399" s="281"/>
      <c r="N399" s="282"/>
      <c r="O399" s="282"/>
      <c r="P399" s="282"/>
      <c r="Q399" s="282"/>
      <c r="R399" s="282"/>
      <c r="S399" s="282"/>
      <c r="T399" s="283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84" t="s">
        <v>1361</v>
      </c>
      <c r="AU399" s="284" t="s">
        <v>88</v>
      </c>
      <c r="AV399" s="15" t="s">
        <v>86</v>
      </c>
      <c r="AW399" s="15" t="s">
        <v>34</v>
      </c>
      <c r="AX399" s="15" t="s">
        <v>78</v>
      </c>
      <c r="AY399" s="284" t="s">
        <v>159</v>
      </c>
    </row>
    <row r="400" s="13" customFormat="1">
      <c r="A400" s="13"/>
      <c r="B400" s="252"/>
      <c r="C400" s="253"/>
      <c r="D400" s="254" t="s">
        <v>1361</v>
      </c>
      <c r="E400" s="255" t="s">
        <v>1</v>
      </c>
      <c r="F400" s="256" t="s">
        <v>1726</v>
      </c>
      <c r="G400" s="253"/>
      <c r="H400" s="257">
        <v>0.64800000000000002</v>
      </c>
      <c r="I400" s="258"/>
      <c r="J400" s="253"/>
      <c r="K400" s="253"/>
      <c r="L400" s="259"/>
      <c r="M400" s="260"/>
      <c r="N400" s="261"/>
      <c r="O400" s="261"/>
      <c r="P400" s="261"/>
      <c r="Q400" s="261"/>
      <c r="R400" s="261"/>
      <c r="S400" s="261"/>
      <c r="T400" s="26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63" t="s">
        <v>1361</v>
      </c>
      <c r="AU400" s="263" t="s">
        <v>88</v>
      </c>
      <c r="AV400" s="13" t="s">
        <v>88</v>
      </c>
      <c r="AW400" s="13" t="s">
        <v>34</v>
      </c>
      <c r="AX400" s="13" t="s">
        <v>78</v>
      </c>
      <c r="AY400" s="263" t="s">
        <v>159</v>
      </c>
    </row>
    <row r="401" s="15" customFormat="1">
      <c r="A401" s="15"/>
      <c r="B401" s="275"/>
      <c r="C401" s="276"/>
      <c r="D401" s="254" t="s">
        <v>1361</v>
      </c>
      <c r="E401" s="277" t="s">
        <v>1</v>
      </c>
      <c r="F401" s="278" t="s">
        <v>1727</v>
      </c>
      <c r="G401" s="276"/>
      <c r="H401" s="277" t="s">
        <v>1</v>
      </c>
      <c r="I401" s="279"/>
      <c r="J401" s="276"/>
      <c r="K401" s="276"/>
      <c r="L401" s="280"/>
      <c r="M401" s="281"/>
      <c r="N401" s="282"/>
      <c r="O401" s="282"/>
      <c r="P401" s="282"/>
      <c r="Q401" s="282"/>
      <c r="R401" s="282"/>
      <c r="S401" s="282"/>
      <c r="T401" s="283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84" t="s">
        <v>1361</v>
      </c>
      <c r="AU401" s="284" t="s">
        <v>88</v>
      </c>
      <c r="AV401" s="15" t="s">
        <v>86</v>
      </c>
      <c r="AW401" s="15" t="s">
        <v>34</v>
      </c>
      <c r="AX401" s="15" t="s">
        <v>78</v>
      </c>
      <c r="AY401" s="284" t="s">
        <v>159</v>
      </c>
    </row>
    <row r="402" s="13" customFormat="1">
      <c r="A402" s="13"/>
      <c r="B402" s="252"/>
      <c r="C402" s="253"/>
      <c r="D402" s="254" t="s">
        <v>1361</v>
      </c>
      <c r="E402" s="255" t="s">
        <v>1</v>
      </c>
      <c r="F402" s="256" t="s">
        <v>1728</v>
      </c>
      <c r="G402" s="253"/>
      <c r="H402" s="257">
        <v>0.28000000000000003</v>
      </c>
      <c r="I402" s="258"/>
      <c r="J402" s="253"/>
      <c r="K402" s="253"/>
      <c r="L402" s="259"/>
      <c r="M402" s="260"/>
      <c r="N402" s="261"/>
      <c r="O402" s="261"/>
      <c r="P402" s="261"/>
      <c r="Q402" s="261"/>
      <c r="R402" s="261"/>
      <c r="S402" s="261"/>
      <c r="T402" s="26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63" t="s">
        <v>1361</v>
      </c>
      <c r="AU402" s="263" t="s">
        <v>88</v>
      </c>
      <c r="AV402" s="13" t="s">
        <v>88</v>
      </c>
      <c r="AW402" s="13" t="s">
        <v>34</v>
      </c>
      <c r="AX402" s="13" t="s">
        <v>78</v>
      </c>
      <c r="AY402" s="263" t="s">
        <v>159</v>
      </c>
    </row>
    <row r="403" s="14" customFormat="1">
      <c r="A403" s="14"/>
      <c r="B403" s="264"/>
      <c r="C403" s="265"/>
      <c r="D403" s="254" t="s">
        <v>1361</v>
      </c>
      <c r="E403" s="266" t="s">
        <v>1</v>
      </c>
      <c r="F403" s="267" t="s">
        <v>1363</v>
      </c>
      <c r="G403" s="265"/>
      <c r="H403" s="268">
        <v>2.4329999999999998</v>
      </c>
      <c r="I403" s="269"/>
      <c r="J403" s="265"/>
      <c r="K403" s="265"/>
      <c r="L403" s="270"/>
      <c r="M403" s="271"/>
      <c r="N403" s="272"/>
      <c r="O403" s="272"/>
      <c r="P403" s="272"/>
      <c r="Q403" s="272"/>
      <c r="R403" s="272"/>
      <c r="S403" s="272"/>
      <c r="T403" s="27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74" t="s">
        <v>1361</v>
      </c>
      <c r="AU403" s="274" t="s">
        <v>88</v>
      </c>
      <c r="AV403" s="14" t="s">
        <v>168</v>
      </c>
      <c r="AW403" s="14" t="s">
        <v>34</v>
      </c>
      <c r="AX403" s="14" t="s">
        <v>86</v>
      </c>
      <c r="AY403" s="274" t="s">
        <v>159</v>
      </c>
    </row>
    <row r="404" s="2" customFormat="1" ht="24.15" customHeight="1">
      <c r="A404" s="39"/>
      <c r="B404" s="40"/>
      <c r="C404" s="235" t="s">
        <v>487</v>
      </c>
      <c r="D404" s="235" t="s">
        <v>316</v>
      </c>
      <c r="E404" s="236" t="s">
        <v>1729</v>
      </c>
      <c r="F404" s="237" t="s">
        <v>1730</v>
      </c>
      <c r="G404" s="238" t="s">
        <v>1373</v>
      </c>
      <c r="H404" s="239">
        <v>2.4329999999999998</v>
      </c>
      <c r="I404" s="240"/>
      <c r="J404" s="241">
        <f>ROUND(I404*H404,2)</f>
        <v>0</v>
      </c>
      <c r="K404" s="242"/>
      <c r="L404" s="45"/>
      <c r="M404" s="243" t="s">
        <v>1</v>
      </c>
      <c r="N404" s="244" t="s">
        <v>43</v>
      </c>
      <c r="O404" s="92"/>
      <c r="P404" s="231">
        <f>O404*H404</f>
        <v>0</v>
      </c>
      <c r="Q404" s="231">
        <v>0.012540000000000001</v>
      </c>
      <c r="R404" s="231">
        <f>Q404*H404</f>
        <v>0.03050982</v>
      </c>
      <c r="S404" s="231">
        <v>0</v>
      </c>
      <c r="T404" s="232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3" t="s">
        <v>224</v>
      </c>
      <c r="AT404" s="233" t="s">
        <v>316</v>
      </c>
      <c r="AU404" s="233" t="s">
        <v>88</v>
      </c>
      <c r="AY404" s="18" t="s">
        <v>159</v>
      </c>
      <c r="BE404" s="234">
        <f>IF(N404="základní",J404,0)</f>
        <v>0</v>
      </c>
      <c r="BF404" s="234">
        <f>IF(N404="snížená",J404,0)</f>
        <v>0</v>
      </c>
      <c r="BG404" s="234">
        <f>IF(N404="zákl. přenesená",J404,0)</f>
        <v>0</v>
      </c>
      <c r="BH404" s="234">
        <f>IF(N404="sníž. přenesená",J404,0)</f>
        <v>0</v>
      </c>
      <c r="BI404" s="234">
        <f>IF(N404="nulová",J404,0)</f>
        <v>0</v>
      </c>
      <c r="BJ404" s="18" t="s">
        <v>86</v>
      </c>
      <c r="BK404" s="234">
        <f>ROUND(I404*H404,2)</f>
        <v>0</v>
      </c>
      <c r="BL404" s="18" t="s">
        <v>224</v>
      </c>
      <c r="BM404" s="233" t="s">
        <v>1731</v>
      </c>
    </row>
    <row r="405" s="2" customFormat="1" ht="24.15" customHeight="1">
      <c r="A405" s="39"/>
      <c r="B405" s="40"/>
      <c r="C405" s="235" t="s">
        <v>491</v>
      </c>
      <c r="D405" s="235" t="s">
        <v>316</v>
      </c>
      <c r="E405" s="236" t="s">
        <v>1732</v>
      </c>
      <c r="F405" s="237" t="s">
        <v>1733</v>
      </c>
      <c r="G405" s="238" t="s">
        <v>341</v>
      </c>
      <c r="H405" s="239">
        <v>68</v>
      </c>
      <c r="I405" s="240"/>
      <c r="J405" s="241">
        <f>ROUND(I405*H405,2)</f>
        <v>0</v>
      </c>
      <c r="K405" s="242"/>
      <c r="L405" s="45"/>
      <c r="M405" s="243" t="s">
        <v>1</v>
      </c>
      <c r="N405" s="244" t="s">
        <v>43</v>
      </c>
      <c r="O405" s="92"/>
      <c r="P405" s="231">
        <f>O405*H405</f>
        <v>0</v>
      </c>
      <c r="Q405" s="231">
        <v>0.0048300000000000001</v>
      </c>
      <c r="R405" s="231">
        <f>Q405*H405</f>
        <v>0.32844000000000001</v>
      </c>
      <c r="S405" s="231">
        <v>0</v>
      </c>
      <c r="T405" s="232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3" t="s">
        <v>224</v>
      </c>
      <c r="AT405" s="233" t="s">
        <v>316</v>
      </c>
      <c r="AU405" s="233" t="s">
        <v>88</v>
      </c>
      <c r="AY405" s="18" t="s">
        <v>159</v>
      </c>
      <c r="BE405" s="234">
        <f>IF(N405="základní",J405,0)</f>
        <v>0</v>
      </c>
      <c r="BF405" s="234">
        <f>IF(N405="snížená",J405,0)</f>
        <v>0</v>
      </c>
      <c r="BG405" s="234">
        <f>IF(N405="zákl. přenesená",J405,0)</f>
        <v>0</v>
      </c>
      <c r="BH405" s="234">
        <f>IF(N405="sníž. přenesená",J405,0)</f>
        <v>0</v>
      </c>
      <c r="BI405" s="234">
        <f>IF(N405="nulová",J405,0)</f>
        <v>0</v>
      </c>
      <c r="BJ405" s="18" t="s">
        <v>86</v>
      </c>
      <c r="BK405" s="234">
        <f>ROUND(I405*H405,2)</f>
        <v>0</v>
      </c>
      <c r="BL405" s="18" t="s">
        <v>224</v>
      </c>
      <c r="BM405" s="233" t="s">
        <v>1734</v>
      </c>
    </row>
    <row r="406" s="15" customFormat="1">
      <c r="A406" s="15"/>
      <c r="B406" s="275"/>
      <c r="C406" s="276"/>
      <c r="D406" s="254" t="s">
        <v>1361</v>
      </c>
      <c r="E406" s="277" t="s">
        <v>1</v>
      </c>
      <c r="F406" s="278" t="s">
        <v>1727</v>
      </c>
      <c r="G406" s="276"/>
      <c r="H406" s="277" t="s">
        <v>1</v>
      </c>
      <c r="I406" s="279"/>
      <c r="J406" s="276"/>
      <c r="K406" s="276"/>
      <c r="L406" s="280"/>
      <c r="M406" s="281"/>
      <c r="N406" s="282"/>
      <c r="O406" s="282"/>
      <c r="P406" s="282"/>
      <c r="Q406" s="282"/>
      <c r="R406" s="282"/>
      <c r="S406" s="282"/>
      <c r="T406" s="283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84" t="s">
        <v>1361</v>
      </c>
      <c r="AU406" s="284" t="s">
        <v>88</v>
      </c>
      <c r="AV406" s="15" t="s">
        <v>86</v>
      </c>
      <c r="AW406" s="15" t="s">
        <v>34</v>
      </c>
      <c r="AX406" s="15" t="s">
        <v>78</v>
      </c>
      <c r="AY406" s="284" t="s">
        <v>159</v>
      </c>
    </row>
    <row r="407" s="15" customFormat="1">
      <c r="A407" s="15"/>
      <c r="B407" s="275"/>
      <c r="C407" s="276"/>
      <c r="D407" s="254" t="s">
        <v>1361</v>
      </c>
      <c r="E407" s="277" t="s">
        <v>1</v>
      </c>
      <c r="F407" s="278" t="s">
        <v>1735</v>
      </c>
      <c r="G407" s="276"/>
      <c r="H407" s="277" t="s">
        <v>1</v>
      </c>
      <c r="I407" s="279"/>
      <c r="J407" s="276"/>
      <c r="K407" s="276"/>
      <c r="L407" s="280"/>
      <c r="M407" s="281"/>
      <c r="N407" s="282"/>
      <c r="O407" s="282"/>
      <c r="P407" s="282"/>
      <c r="Q407" s="282"/>
      <c r="R407" s="282"/>
      <c r="S407" s="282"/>
      <c r="T407" s="283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84" t="s">
        <v>1361</v>
      </c>
      <c r="AU407" s="284" t="s">
        <v>88</v>
      </c>
      <c r="AV407" s="15" t="s">
        <v>86</v>
      </c>
      <c r="AW407" s="15" t="s">
        <v>34</v>
      </c>
      <c r="AX407" s="15" t="s">
        <v>78</v>
      </c>
      <c r="AY407" s="284" t="s">
        <v>159</v>
      </c>
    </row>
    <row r="408" s="13" customFormat="1">
      <c r="A408" s="13"/>
      <c r="B408" s="252"/>
      <c r="C408" s="253"/>
      <c r="D408" s="254" t="s">
        <v>1361</v>
      </c>
      <c r="E408" s="255" t="s">
        <v>1</v>
      </c>
      <c r="F408" s="256" t="s">
        <v>1736</v>
      </c>
      <c r="G408" s="253"/>
      <c r="H408" s="257">
        <v>68</v>
      </c>
      <c r="I408" s="258"/>
      <c r="J408" s="253"/>
      <c r="K408" s="253"/>
      <c r="L408" s="259"/>
      <c r="M408" s="260"/>
      <c r="N408" s="261"/>
      <c r="O408" s="261"/>
      <c r="P408" s="261"/>
      <c r="Q408" s="261"/>
      <c r="R408" s="261"/>
      <c r="S408" s="261"/>
      <c r="T408" s="26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63" t="s">
        <v>1361</v>
      </c>
      <c r="AU408" s="263" t="s">
        <v>88</v>
      </c>
      <c r="AV408" s="13" t="s">
        <v>88</v>
      </c>
      <c r="AW408" s="13" t="s">
        <v>34</v>
      </c>
      <c r="AX408" s="13" t="s">
        <v>78</v>
      </c>
      <c r="AY408" s="263" t="s">
        <v>159</v>
      </c>
    </row>
    <row r="409" s="14" customFormat="1">
      <c r="A409" s="14"/>
      <c r="B409" s="264"/>
      <c r="C409" s="265"/>
      <c r="D409" s="254" t="s">
        <v>1361</v>
      </c>
      <c r="E409" s="266" t="s">
        <v>1</v>
      </c>
      <c r="F409" s="267" t="s">
        <v>1363</v>
      </c>
      <c r="G409" s="265"/>
      <c r="H409" s="268">
        <v>68</v>
      </c>
      <c r="I409" s="269"/>
      <c r="J409" s="265"/>
      <c r="K409" s="265"/>
      <c r="L409" s="270"/>
      <c r="M409" s="271"/>
      <c r="N409" s="272"/>
      <c r="O409" s="272"/>
      <c r="P409" s="272"/>
      <c r="Q409" s="272"/>
      <c r="R409" s="272"/>
      <c r="S409" s="272"/>
      <c r="T409" s="273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74" t="s">
        <v>1361</v>
      </c>
      <c r="AU409" s="274" t="s">
        <v>88</v>
      </c>
      <c r="AV409" s="14" t="s">
        <v>168</v>
      </c>
      <c r="AW409" s="14" t="s">
        <v>34</v>
      </c>
      <c r="AX409" s="14" t="s">
        <v>86</v>
      </c>
      <c r="AY409" s="274" t="s">
        <v>159</v>
      </c>
    </row>
    <row r="410" s="2" customFormat="1" ht="37.8" customHeight="1">
      <c r="A410" s="39"/>
      <c r="B410" s="40"/>
      <c r="C410" s="235" t="s">
        <v>495</v>
      </c>
      <c r="D410" s="235" t="s">
        <v>316</v>
      </c>
      <c r="E410" s="236" t="s">
        <v>1737</v>
      </c>
      <c r="F410" s="237" t="s">
        <v>1738</v>
      </c>
      <c r="G410" s="238" t="s">
        <v>341</v>
      </c>
      <c r="H410" s="239">
        <v>144.86000000000001</v>
      </c>
      <c r="I410" s="240"/>
      <c r="J410" s="241">
        <f>ROUND(I410*H410,2)</f>
        <v>0</v>
      </c>
      <c r="K410" s="242"/>
      <c r="L410" s="45"/>
      <c r="M410" s="243" t="s">
        <v>1</v>
      </c>
      <c r="N410" s="244" t="s">
        <v>43</v>
      </c>
      <c r="O410" s="92"/>
      <c r="P410" s="231">
        <f>O410*H410</f>
        <v>0</v>
      </c>
      <c r="Q410" s="231">
        <v>0</v>
      </c>
      <c r="R410" s="231">
        <f>Q410*H410</f>
        <v>0</v>
      </c>
      <c r="S410" s="231">
        <v>0</v>
      </c>
      <c r="T410" s="232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3" t="s">
        <v>224</v>
      </c>
      <c r="AT410" s="233" t="s">
        <v>316</v>
      </c>
      <c r="AU410" s="233" t="s">
        <v>88</v>
      </c>
      <c r="AY410" s="18" t="s">
        <v>159</v>
      </c>
      <c r="BE410" s="234">
        <f>IF(N410="základní",J410,0)</f>
        <v>0</v>
      </c>
      <c r="BF410" s="234">
        <f>IF(N410="snížená",J410,0)</f>
        <v>0</v>
      </c>
      <c r="BG410" s="234">
        <f>IF(N410="zákl. přenesená",J410,0)</f>
        <v>0</v>
      </c>
      <c r="BH410" s="234">
        <f>IF(N410="sníž. přenesená",J410,0)</f>
        <v>0</v>
      </c>
      <c r="BI410" s="234">
        <f>IF(N410="nulová",J410,0)</f>
        <v>0</v>
      </c>
      <c r="BJ410" s="18" t="s">
        <v>86</v>
      </c>
      <c r="BK410" s="234">
        <f>ROUND(I410*H410,2)</f>
        <v>0</v>
      </c>
      <c r="BL410" s="18" t="s">
        <v>224</v>
      </c>
      <c r="BM410" s="233" t="s">
        <v>1739</v>
      </c>
    </row>
    <row r="411" s="15" customFormat="1">
      <c r="A411" s="15"/>
      <c r="B411" s="275"/>
      <c r="C411" s="276"/>
      <c r="D411" s="254" t="s">
        <v>1361</v>
      </c>
      <c r="E411" s="277" t="s">
        <v>1</v>
      </c>
      <c r="F411" s="278" t="s">
        <v>1740</v>
      </c>
      <c r="G411" s="276"/>
      <c r="H411" s="277" t="s">
        <v>1</v>
      </c>
      <c r="I411" s="279"/>
      <c r="J411" s="276"/>
      <c r="K411" s="276"/>
      <c r="L411" s="280"/>
      <c r="M411" s="281"/>
      <c r="N411" s="282"/>
      <c r="O411" s="282"/>
      <c r="P411" s="282"/>
      <c r="Q411" s="282"/>
      <c r="R411" s="282"/>
      <c r="S411" s="282"/>
      <c r="T411" s="283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84" t="s">
        <v>1361</v>
      </c>
      <c r="AU411" s="284" t="s">
        <v>88</v>
      </c>
      <c r="AV411" s="15" t="s">
        <v>86</v>
      </c>
      <c r="AW411" s="15" t="s">
        <v>34</v>
      </c>
      <c r="AX411" s="15" t="s">
        <v>78</v>
      </c>
      <c r="AY411" s="284" t="s">
        <v>159</v>
      </c>
    </row>
    <row r="412" s="13" customFormat="1">
      <c r="A412" s="13"/>
      <c r="B412" s="252"/>
      <c r="C412" s="253"/>
      <c r="D412" s="254" t="s">
        <v>1361</v>
      </c>
      <c r="E412" s="255" t="s">
        <v>1</v>
      </c>
      <c r="F412" s="256" t="s">
        <v>1741</v>
      </c>
      <c r="G412" s="253"/>
      <c r="H412" s="257">
        <v>18.059999999999999</v>
      </c>
      <c r="I412" s="258"/>
      <c r="J412" s="253"/>
      <c r="K412" s="253"/>
      <c r="L412" s="259"/>
      <c r="M412" s="260"/>
      <c r="N412" s="261"/>
      <c r="O412" s="261"/>
      <c r="P412" s="261"/>
      <c r="Q412" s="261"/>
      <c r="R412" s="261"/>
      <c r="S412" s="261"/>
      <c r="T412" s="26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63" t="s">
        <v>1361</v>
      </c>
      <c r="AU412" s="263" t="s">
        <v>88</v>
      </c>
      <c r="AV412" s="13" t="s">
        <v>88</v>
      </c>
      <c r="AW412" s="13" t="s">
        <v>34</v>
      </c>
      <c r="AX412" s="13" t="s">
        <v>78</v>
      </c>
      <c r="AY412" s="263" t="s">
        <v>159</v>
      </c>
    </row>
    <row r="413" s="15" customFormat="1">
      <c r="A413" s="15"/>
      <c r="B413" s="275"/>
      <c r="C413" s="276"/>
      <c r="D413" s="254" t="s">
        <v>1361</v>
      </c>
      <c r="E413" s="277" t="s">
        <v>1</v>
      </c>
      <c r="F413" s="278" t="s">
        <v>1742</v>
      </c>
      <c r="G413" s="276"/>
      <c r="H413" s="277" t="s">
        <v>1</v>
      </c>
      <c r="I413" s="279"/>
      <c r="J413" s="276"/>
      <c r="K413" s="276"/>
      <c r="L413" s="280"/>
      <c r="M413" s="281"/>
      <c r="N413" s="282"/>
      <c r="O413" s="282"/>
      <c r="P413" s="282"/>
      <c r="Q413" s="282"/>
      <c r="R413" s="282"/>
      <c r="S413" s="282"/>
      <c r="T413" s="283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84" t="s">
        <v>1361</v>
      </c>
      <c r="AU413" s="284" t="s">
        <v>88</v>
      </c>
      <c r="AV413" s="15" t="s">
        <v>86</v>
      </c>
      <c r="AW413" s="15" t="s">
        <v>34</v>
      </c>
      <c r="AX413" s="15" t="s">
        <v>78</v>
      </c>
      <c r="AY413" s="284" t="s">
        <v>159</v>
      </c>
    </row>
    <row r="414" s="13" customFormat="1">
      <c r="A414" s="13"/>
      <c r="B414" s="252"/>
      <c r="C414" s="253"/>
      <c r="D414" s="254" t="s">
        <v>1361</v>
      </c>
      <c r="E414" s="255" t="s">
        <v>1</v>
      </c>
      <c r="F414" s="256" t="s">
        <v>1743</v>
      </c>
      <c r="G414" s="253"/>
      <c r="H414" s="257">
        <v>126.8</v>
      </c>
      <c r="I414" s="258"/>
      <c r="J414" s="253"/>
      <c r="K414" s="253"/>
      <c r="L414" s="259"/>
      <c r="M414" s="260"/>
      <c r="N414" s="261"/>
      <c r="O414" s="261"/>
      <c r="P414" s="261"/>
      <c r="Q414" s="261"/>
      <c r="R414" s="261"/>
      <c r="S414" s="261"/>
      <c r="T414" s="26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63" t="s">
        <v>1361</v>
      </c>
      <c r="AU414" s="263" t="s">
        <v>88</v>
      </c>
      <c r="AV414" s="13" t="s">
        <v>88</v>
      </c>
      <c r="AW414" s="13" t="s">
        <v>34</v>
      </c>
      <c r="AX414" s="13" t="s">
        <v>78</v>
      </c>
      <c r="AY414" s="263" t="s">
        <v>159</v>
      </c>
    </row>
    <row r="415" s="14" customFormat="1">
      <c r="A415" s="14"/>
      <c r="B415" s="264"/>
      <c r="C415" s="265"/>
      <c r="D415" s="254" t="s">
        <v>1361</v>
      </c>
      <c r="E415" s="266" t="s">
        <v>1</v>
      </c>
      <c r="F415" s="267" t="s">
        <v>1363</v>
      </c>
      <c r="G415" s="265"/>
      <c r="H415" s="268">
        <v>144.86000000000001</v>
      </c>
      <c r="I415" s="269"/>
      <c r="J415" s="265"/>
      <c r="K415" s="265"/>
      <c r="L415" s="270"/>
      <c r="M415" s="271"/>
      <c r="N415" s="272"/>
      <c r="O415" s="272"/>
      <c r="P415" s="272"/>
      <c r="Q415" s="272"/>
      <c r="R415" s="272"/>
      <c r="S415" s="272"/>
      <c r="T415" s="27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74" t="s">
        <v>1361</v>
      </c>
      <c r="AU415" s="274" t="s">
        <v>88</v>
      </c>
      <c r="AV415" s="14" t="s">
        <v>168</v>
      </c>
      <c r="AW415" s="14" t="s">
        <v>34</v>
      </c>
      <c r="AX415" s="14" t="s">
        <v>86</v>
      </c>
      <c r="AY415" s="274" t="s">
        <v>159</v>
      </c>
    </row>
    <row r="416" s="2" customFormat="1" ht="21.75" customHeight="1">
      <c r="A416" s="39"/>
      <c r="B416" s="40"/>
      <c r="C416" s="220" t="s">
        <v>499</v>
      </c>
      <c r="D416" s="220" t="s">
        <v>163</v>
      </c>
      <c r="E416" s="221" t="s">
        <v>1744</v>
      </c>
      <c r="F416" s="222" t="s">
        <v>1745</v>
      </c>
      <c r="G416" s="223" t="s">
        <v>1373</v>
      </c>
      <c r="H416" s="224">
        <v>0.89100000000000001</v>
      </c>
      <c r="I416" s="225"/>
      <c r="J416" s="226">
        <f>ROUND(I416*H416,2)</f>
        <v>0</v>
      </c>
      <c r="K416" s="227"/>
      <c r="L416" s="228"/>
      <c r="M416" s="229" t="s">
        <v>1</v>
      </c>
      <c r="N416" s="230" t="s">
        <v>43</v>
      </c>
      <c r="O416" s="92"/>
      <c r="P416" s="231">
        <f>O416*H416</f>
        <v>0</v>
      </c>
      <c r="Q416" s="231">
        <v>0.55000000000000004</v>
      </c>
      <c r="R416" s="231">
        <f>Q416*H416</f>
        <v>0.49005000000000004</v>
      </c>
      <c r="S416" s="231">
        <v>0</v>
      </c>
      <c r="T416" s="232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3" t="s">
        <v>295</v>
      </c>
      <c r="AT416" s="233" t="s">
        <v>163</v>
      </c>
      <c r="AU416" s="233" t="s">
        <v>88</v>
      </c>
      <c r="AY416" s="18" t="s">
        <v>159</v>
      </c>
      <c r="BE416" s="234">
        <f>IF(N416="základní",J416,0)</f>
        <v>0</v>
      </c>
      <c r="BF416" s="234">
        <f>IF(N416="snížená",J416,0)</f>
        <v>0</v>
      </c>
      <c r="BG416" s="234">
        <f>IF(N416="zákl. přenesená",J416,0)</f>
        <v>0</v>
      </c>
      <c r="BH416" s="234">
        <f>IF(N416="sníž. přenesená",J416,0)</f>
        <v>0</v>
      </c>
      <c r="BI416" s="234">
        <f>IF(N416="nulová",J416,0)</f>
        <v>0</v>
      </c>
      <c r="BJ416" s="18" t="s">
        <v>86</v>
      </c>
      <c r="BK416" s="234">
        <f>ROUND(I416*H416,2)</f>
        <v>0</v>
      </c>
      <c r="BL416" s="18" t="s">
        <v>224</v>
      </c>
      <c r="BM416" s="233" t="s">
        <v>1746</v>
      </c>
    </row>
    <row r="417" s="15" customFormat="1">
      <c r="A417" s="15"/>
      <c r="B417" s="275"/>
      <c r="C417" s="276"/>
      <c r="D417" s="254" t="s">
        <v>1361</v>
      </c>
      <c r="E417" s="277" t="s">
        <v>1</v>
      </c>
      <c r="F417" s="278" t="s">
        <v>1740</v>
      </c>
      <c r="G417" s="276"/>
      <c r="H417" s="277" t="s">
        <v>1</v>
      </c>
      <c r="I417" s="279"/>
      <c r="J417" s="276"/>
      <c r="K417" s="276"/>
      <c r="L417" s="280"/>
      <c r="M417" s="281"/>
      <c r="N417" s="282"/>
      <c r="O417" s="282"/>
      <c r="P417" s="282"/>
      <c r="Q417" s="282"/>
      <c r="R417" s="282"/>
      <c r="S417" s="282"/>
      <c r="T417" s="283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84" t="s">
        <v>1361</v>
      </c>
      <c r="AU417" s="284" t="s">
        <v>88</v>
      </c>
      <c r="AV417" s="15" t="s">
        <v>86</v>
      </c>
      <c r="AW417" s="15" t="s">
        <v>34</v>
      </c>
      <c r="AX417" s="15" t="s">
        <v>78</v>
      </c>
      <c r="AY417" s="284" t="s">
        <v>159</v>
      </c>
    </row>
    <row r="418" s="13" customFormat="1">
      <c r="A418" s="13"/>
      <c r="B418" s="252"/>
      <c r="C418" s="253"/>
      <c r="D418" s="254" t="s">
        <v>1361</v>
      </c>
      <c r="E418" s="255" t="s">
        <v>1</v>
      </c>
      <c r="F418" s="256" t="s">
        <v>1747</v>
      </c>
      <c r="G418" s="253"/>
      <c r="H418" s="257">
        <v>0.13</v>
      </c>
      <c r="I418" s="258"/>
      <c r="J418" s="253"/>
      <c r="K418" s="253"/>
      <c r="L418" s="259"/>
      <c r="M418" s="260"/>
      <c r="N418" s="261"/>
      <c r="O418" s="261"/>
      <c r="P418" s="261"/>
      <c r="Q418" s="261"/>
      <c r="R418" s="261"/>
      <c r="S418" s="261"/>
      <c r="T418" s="26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63" t="s">
        <v>1361</v>
      </c>
      <c r="AU418" s="263" t="s">
        <v>88</v>
      </c>
      <c r="AV418" s="13" t="s">
        <v>88</v>
      </c>
      <c r="AW418" s="13" t="s">
        <v>34</v>
      </c>
      <c r="AX418" s="13" t="s">
        <v>78</v>
      </c>
      <c r="AY418" s="263" t="s">
        <v>159</v>
      </c>
    </row>
    <row r="419" s="15" customFormat="1">
      <c r="A419" s="15"/>
      <c r="B419" s="275"/>
      <c r="C419" s="276"/>
      <c r="D419" s="254" t="s">
        <v>1361</v>
      </c>
      <c r="E419" s="277" t="s">
        <v>1</v>
      </c>
      <c r="F419" s="278" t="s">
        <v>1742</v>
      </c>
      <c r="G419" s="276"/>
      <c r="H419" s="277" t="s">
        <v>1</v>
      </c>
      <c r="I419" s="279"/>
      <c r="J419" s="276"/>
      <c r="K419" s="276"/>
      <c r="L419" s="280"/>
      <c r="M419" s="281"/>
      <c r="N419" s="282"/>
      <c r="O419" s="282"/>
      <c r="P419" s="282"/>
      <c r="Q419" s="282"/>
      <c r="R419" s="282"/>
      <c r="S419" s="282"/>
      <c r="T419" s="283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84" t="s">
        <v>1361</v>
      </c>
      <c r="AU419" s="284" t="s">
        <v>88</v>
      </c>
      <c r="AV419" s="15" t="s">
        <v>86</v>
      </c>
      <c r="AW419" s="15" t="s">
        <v>34</v>
      </c>
      <c r="AX419" s="15" t="s">
        <v>78</v>
      </c>
      <c r="AY419" s="284" t="s">
        <v>159</v>
      </c>
    </row>
    <row r="420" s="13" customFormat="1">
      <c r="A420" s="13"/>
      <c r="B420" s="252"/>
      <c r="C420" s="253"/>
      <c r="D420" s="254" t="s">
        <v>1361</v>
      </c>
      <c r="E420" s="255" t="s">
        <v>1</v>
      </c>
      <c r="F420" s="256" t="s">
        <v>1748</v>
      </c>
      <c r="G420" s="253"/>
      <c r="H420" s="257">
        <v>0.76100000000000001</v>
      </c>
      <c r="I420" s="258"/>
      <c r="J420" s="253"/>
      <c r="K420" s="253"/>
      <c r="L420" s="259"/>
      <c r="M420" s="260"/>
      <c r="N420" s="261"/>
      <c r="O420" s="261"/>
      <c r="P420" s="261"/>
      <c r="Q420" s="261"/>
      <c r="R420" s="261"/>
      <c r="S420" s="261"/>
      <c r="T420" s="26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63" t="s">
        <v>1361</v>
      </c>
      <c r="AU420" s="263" t="s">
        <v>88</v>
      </c>
      <c r="AV420" s="13" t="s">
        <v>88</v>
      </c>
      <c r="AW420" s="13" t="s">
        <v>34</v>
      </c>
      <c r="AX420" s="13" t="s">
        <v>78</v>
      </c>
      <c r="AY420" s="263" t="s">
        <v>159</v>
      </c>
    </row>
    <row r="421" s="14" customFormat="1">
      <c r="A421" s="14"/>
      <c r="B421" s="264"/>
      <c r="C421" s="265"/>
      <c r="D421" s="254" t="s">
        <v>1361</v>
      </c>
      <c r="E421" s="266" t="s">
        <v>1</v>
      </c>
      <c r="F421" s="267" t="s">
        <v>1363</v>
      </c>
      <c r="G421" s="265"/>
      <c r="H421" s="268">
        <v>0.89100000000000001</v>
      </c>
      <c r="I421" s="269"/>
      <c r="J421" s="265"/>
      <c r="K421" s="265"/>
      <c r="L421" s="270"/>
      <c r="M421" s="271"/>
      <c r="N421" s="272"/>
      <c r="O421" s="272"/>
      <c r="P421" s="272"/>
      <c r="Q421" s="272"/>
      <c r="R421" s="272"/>
      <c r="S421" s="272"/>
      <c r="T421" s="27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74" t="s">
        <v>1361</v>
      </c>
      <c r="AU421" s="274" t="s">
        <v>88</v>
      </c>
      <c r="AV421" s="14" t="s">
        <v>168</v>
      </c>
      <c r="AW421" s="14" t="s">
        <v>34</v>
      </c>
      <c r="AX421" s="14" t="s">
        <v>86</v>
      </c>
      <c r="AY421" s="274" t="s">
        <v>159</v>
      </c>
    </row>
    <row r="422" s="2" customFormat="1" ht="37.8" customHeight="1">
      <c r="A422" s="39"/>
      <c r="B422" s="40"/>
      <c r="C422" s="235" t="s">
        <v>503</v>
      </c>
      <c r="D422" s="235" t="s">
        <v>316</v>
      </c>
      <c r="E422" s="236" t="s">
        <v>1749</v>
      </c>
      <c r="F422" s="237" t="s">
        <v>1750</v>
      </c>
      <c r="G422" s="238" t="s">
        <v>341</v>
      </c>
      <c r="H422" s="239">
        <v>24</v>
      </c>
      <c r="I422" s="240"/>
      <c r="J422" s="241">
        <f>ROUND(I422*H422,2)</f>
        <v>0</v>
      </c>
      <c r="K422" s="242"/>
      <c r="L422" s="45"/>
      <c r="M422" s="243" t="s">
        <v>1</v>
      </c>
      <c r="N422" s="244" t="s">
        <v>43</v>
      </c>
      <c r="O422" s="92"/>
      <c r="P422" s="231">
        <f>O422*H422</f>
        <v>0</v>
      </c>
      <c r="Q422" s="231">
        <v>0</v>
      </c>
      <c r="R422" s="231">
        <f>Q422*H422</f>
        <v>0</v>
      </c>
      <c r="S422" s="231">
        <v>0</v>
      </c>
      <c r="T422" s="232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3" t="s">
        <v>224</v>
      </c>
      <c r="AT422" s="233" t="s">
        <v>316</v>
      </c>
      <c r="AU422" s="233" t="s">
        <v>88</v>
      </c>
      <c r="AY422" s="18" t="s">
        <v>159</v>
      </c>
      <c r="BE422" s="234">
        <f>IF(N422="základní",J422,0)</f>
        <v>0</v>
      </c>
      <c r="BF422" s="234">
        <f>IF(N422="snížená",J422,0)</f>
        <v>0</v>
      </c>
      <c r="BG422" s="234">
        <f>IF(N422="zákl. přenesená",J422,0)</f>
        <v>0</v>
      </c>
      <c r="BH422" s="234">
        <f>IF(N422="sníž. přenesená",J422,0)</f>
        <v>0</v>
      </c>
      <c r="BI422" s="234">
        <f>IF(N422="nulová",J422,0)</f>
        <v>0</v>
      </c>
      <c r="BJ422" s="18" t="s">
        <v>86</v>
      </c>
      <c r="BK422" s="234">
        <f>ROUND(I422*H422,2)</f>
        <v>0</v>
      </c>
      <c r="BL422" s="18" t="s">
        <v>224</v>
      </c>
      <c r="BM422" s="233" t="s">
        <v>1751</v>
      </c>
    </row>
    <row r="423" s="15" customFormat="1">
      <c r="A423" s="15"/>
      <c r="B423" s="275"/>
      <c r="C423" s="276"/>
      <c r="D423" s="254" t="s">
        <v>1361</v>
      </c>
      <c r="E423" s="277" t="s">
        <v>1</v>
      </c>
      <c r="F423" s="278" t="s">
        <v>1752</v>
      </c>
      <c r="G423" s="276"/>
      <c r="H423" s="277" t="s">
        <v>1</v>
      </c>
      <c r="I423" s="279"/>
      <c r="J423" s="276"/>
      <c r="K423" s="276"/>
      <c r="L423" s="280"/>
      <c r="M423" s="281"/>
      <c r="N423" s="282"/>
      <c r="O423" s="282"/>
      <c r="P423" s="282"/>
      <c r="Q423" s="282"/>
      <c r="R423" s="282"/>
      <c r="S423" s="282"/>
      <c r="T423" s="283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84" t="s">
        <v>1361</v>
      </c>
      <c r="AU423" s="284" t="s">
        <v>88</v>
      </c>
      <c r="AV423" s="15" t="s">
        <v>86</v>
      </c>
      <c r="AW423" s="15" t="s">
        <v>34</v>
      </c>
      <c r="AX423" s="15" t="s">
        <v>78</v>
      </c>
      <c r="AY423" s="284" t="s">
        <v>159</v>
      </c>
    </row>
    <row r="424" s="13" customFormat="1">
      <c r="A424" s="13"/>
      <c r="B424" s="252"/>
      <c r="C424" s="253"/>
      <c r="D424" s="254" t="s">
        <v>1361</v>
      </c>
      <c r="E424" s="255" t="s">
        <v>1</v>
      </c>
      <c r="F424" s="256" t="s">
        <v>1753</v>
      </c>
      <c r="G424" s="253"/>
      <c r="H424" s="257">
        <v>24</v>
      </c>
      <c r="I424" s="258"/>
      <c r="J424" s="253"/>
      <c r="K424" s="253"/>
      <c r="L424" s="259"/>
      <c r="M424" s="260"/>
      <c r="N424" s="261"/>
      <c r="O424" s="261"/>
      <c r="P424" s="261"/>
      <c r="Q424" s="261"/>
      <c r="R424" s="261"/>
      <c r="S424" s="261"/>
      <c r="T424" s="26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63" t="s">
        <v>1361</v>
      </c>
      <c r="AU424" s="263" t="s">
        <v>88</v>
      </c>
      <c r="AV424" s="13" t="s">
        <v>88</v>
      </c>
      <c r="AW424" s="13" t="s">
        <v>34</v>
      </c>
      <c r="AX424" s="13" t="s">
        <v>78</v>
      </c>
      <c r="AY424" s="263" t="s">
        <v>159</v>
      </c>
    </row>
    <row r="425" s="14" customFormat="1">
      <c r="A425" s="14"/>
      <c r="B425" s="264"/>
      <c r="C425" s="265"/>
      <c r="D425" s="254" t="s">
        <v>1361</v>
      </c>
      <c r="E425" s="266" t="s">
        <v>1</v>
      </c>
      <c r="F425" s="267" t="s">
        <v>1363</v>
      </c>
      <c r="G425" s="265"/>
      <c r="H425" s="268">
        <v>24</v>
      </c>
      <c r="I425" s="269"/>
      <c r="J425" s="265"/>
      <c r="K425" s="265"/>
      <c r="L425" s="270"/>
      <c r="M425" s="271"/>
      <c r="N425" s="272"/>
      <c r="O425" s="272"/>
      <c r="P425" s="272"/>
      <c r="Q425" s="272"/>
      <c r="R425" s="272"/>
      <c r="S425" s="272"/>
      <c r="T425" s="273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74" t="s">
        <v>1361</v>
      </c>
      <c r="AU425" s="274" t="s">
        <v>88</v>
      </c>
      <c r="AV425" s="14" t="s">
        <v>168</v>
      </c>
      <c r="AW425" s="14" t="s">
        <v>34</v>
      </c>
      <c r="AX425" s="14" t="s">
        <v>86</v>
      </c>
      <c r="AY425" s="274" t="s">
        <v>159</v>
      </c>
    </row>
    <row r="426" s="2" customFormat="1" ht="21.75" customHeight="1">
      <c r="A426" s="39"/>
      <c r="B426" s="40"/>
      <c r="C426" s="220" t="s">
        <v>507</v>
      </c>
      <c r="D426" s="220" t="s">
        <v>163</v>
      </c>
      <c r="E426" s="221" t="s">
        <v>1754</v>
      </c>
      <c r="F426" s="222" t="s">
        <v>1755</v>
      </c>
      <c r="G426" s="223" t="s">
        <v>1373</v>
      </c>
      <c r="H426" s="224">
        <v>0.61399999999999999</v>
      </c>
      <c r="I426" s="225"/>
      <c r="J426" s="226">
        <f>ROUND(I426*H426,2)</f>
        <v>0</v>
      </c>
      <c r="K426" s="227"/>
      <c r="L426" s="228"/>
      <c r="M426" s="229" t="s">
        <v>1</v>
      </c>
      <c r="N426" s="230" t="s">
        <v>43</v>
      </c>
      <c r="O426" s="92"/>
      <c r="P426" s="231">
        <f>O426*H426</f>
        <v>0</v>
      </c>
      <c r="Q426" s="231">
        <v>0.55000000000000004</v>
      </c>
      <c r="R426" s="231">
        <f>Q426*H426</f>
        <v>0.3377</v>
      </c>
      <c r="S426" s="231">
        <v>0</v>
      </c>
      <c r="T426" s="232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3" t="s">
        <v>295</v>
      </c>
      <c r="AT426" s="233" t="s">
        <v>163</v>
      </c>
      <c r="AU426" s="233" t="s">
        <v>88</v>
      </c>
      <c r="AY426" s="18" t="s">
        <v>159</v>
      </c>
      <c r="BE426" s="234">
        <f>IF(N426="základní",J426,0)</f>
        <v>0</v>
      </c>
      <c r="BF426" s="234">
        <f>IF(N426="snížená",J426,0)</f>
        <v>0</v>
      </c>
      <c r="BG426" s="234">
        <f>IF(N426="zákl. přenesená",J426,0)</f>
        <v>0</v>
      </c>
      <c r="BH426" s="234">
        <f>IF(N426="sníž. přenesená",J426,0)</f>
        <v>0</v>
      </c>
      <c r="BI426" s="234">
        <f>IF(N426="nulová",J426,0)</f>
        <v>0</v>
      </c>
      <c r="BJ426" s="18" t="s">
        <v>86</v>
      </c>
      <c r="BK426" s="234">
        <f>ROUND(I426*H426,2)</f>
        <v>0</v>
      </c>
      <c r="BL426" s="18" t="s">
        <v>224</v>
      </c>
      <c r="BM426" s="233" t="s">
        <v>1756</v>
      </c>
    </row>
    <row r="427" s="15" customFormat="1">
      <c r="A427" s="15"/>
      <c r="B427" s="275"/>
      <c r="C427" s="276"/>
      <c r="D427" s="254" t="s">
        <v>1361</v>
      </c>
      <c r="E427" s="277" t="s">
        <v>1</v>
      </c>
      <c r="F427" s="278" t="s">
        <v>1752</v>
      </c>
      <c r="G427" s="276"/>
      <c r="H427" s="277" t="s">
        <v>1</v>
      </c>
      <c r="I427" s="279"/>
      <c r="J427" s="276"/>
      <c r="K427" s="276"/>
      <c r="L427" s="280"/>
      <c r="M427" s="281"/>
      <c r="N427" s="282"/>
      <c r="O427" s="282"/>
      <c r="P427" s="282"/>
      <c r="Q427" s="282"/>
      <c r="R427" s="282"/>
      <c r="S427" s="282"/>
      <c r="T427" s="283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84" t="s">
        <v>1361</v>
      </c>
      <c r="AU427" s="284" t="s">
        <v>88</v>
      </c>
      <c r="AV427" s="15" t="s">
        <v>86</v>
      </c>
      <c r="AW427" s="15" t="s">
        <v>34</v>
      </c>
      <c r="AX427" s="15" t="s">
        <v>78</v>
      </c>
      <c r="AY427" s="284" t="s">
        <v>159</v>
      </c>
    </row>
    <row r="428" s="13" customFormat="1">
      <c r="A428" s="13"/>
      <c r="B428" s="252"/>
      <c r="C428" s="253"/>
      <c r="D428" s="254" t="s">
        <v>1361</v>
      </c>
      <c r="E428" s="255" t="s">
        <v>1</v>
      </c>
      <c r="F428" s="256" t="s">
        <v>1757</v>
      </c>
      <c r="G428" s="253"/>
      <c r="H428" s="257">
        <v>0.61399999999999999</v>
      </c>
      <c r="I428" s="258"/>
      <c r="J428" s="253"/>
      <c r="K428" s="253"/>
      <c r="L428" s="259"/>
      <c r="M428" s="260"/>
      <c r="N428" s="261"/>
      <c r="O428" s="261"/>
      <c r="P428" s="261"/>
      <c r="Q428" s="261"/>
      <c r="R428" s="261"/>
      <c r="S428" s="261"/>
      <c r="T428" s="26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63" t="s">
        <v>1361</v>
      </c>
      <c r="AU428" s="263" t="s">
        <v>88</v>
      </c>
      <c r="AV428" s="13" t="s">
        <v>88</v>
      </c>
      <c r="AW428" s="13" t="s">
        <v>34</v>
      </c>
      <c r="AX428" s="13" t="s">
        <v>78</v>
      </c>
      <c r="AY428" s="263" t="s">
        <v>159</v>
      </c>
    </row>
    <row r="429" s="14" customFormat="1">
      <c r="A429" s="14"/>
      <c r="B429" s="264"/>
      <c r="C429" s="265"/>
      <c r="D429" s="254" t="s">
        <v>1361</v>
      </c>
      <c r="E429" s="266" t="s">
        <v>1</v>
      </c>
      <c r="F429" s="267" t="s">
        <v>1363</v>
      </c>
      <c r="G429" s="265"/>
      <c r="H429" s="268">
        <v>0.61399999999999999</v>
      </c>
      <c r="I429" s="269"/>
      <c r="J429" s="265"/>
      <c r="K429" s="265"/>
      <c r="L429" s="270"/>
      <c r="M429" s="271"/>
      <c r="N429" s="272"/>
      <c r="O429" s="272"/>
      <c r="P429" s="272"/>
      <c r="Q429" s="272"/>
      <c r="R429" s="272"/>
      <c r="S429" s="272"/>
      <c r="T429" s="273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74" t="s">
        <v>1361</v>
      </c>
      <c r="AU429" s="274" t="s">
        <v>88</v>
      </c>
      <c r="AV429" s="14" t="s">
        <v>168</v>
      </c>
      <c r="AW429" s="14" t="s">
        <v>34</v>
      </c>
      <c r="AX429" s="14" t="s">
        <v>86</v>
      </c>
      <c r="AY429" s="274" t="s">
        <v>159</v>
      </c>
    </row>
    <row r="430" s="2" customFormat="1" ht="24.15" customHeight="1">
      <c r="A430" s="39"/>
      <c r="B430" s="40"/>
      <c r="C430" s="235" t="s">
        <v>511</v>
      </c>
      <c r="D430" s="235" t="s">
        <v>316</v>
      </c>
      <c r="E430" s="236" t="s">
        <v>1758</v>
      </c>
      <c r="F430" s="237" t="s">
        <v>1759</v>
      </c>
      <c r="G430" s="238" t="s">
        <v>1419</v>
      </c>
      <c r="H430" s="239">
        <v>12</v>
      </c>
      <c r="I430" s="240"/>
      <c r="J430" s="241">
        <f>ROUND(I430*H430,2)</f>
        <v>0</v>
      </c>
      <c r="K430" s="242"/>
      <c r="L430" s="45"/>
      <c r="M430" s="243" t="s">
        <v>1</v>
      </c>
      <c r="N430" s="244" t="s">
        <v>43</v>
      </c>
      <c r="O430" s="92"/>
      <c r="P430" s="231">
        <f>O430*H430</f>
        <v>0</v>
      </c>
      <c r="Q430" s="231">
        <v>0</v>
      </c>
      <c r="R430" s="231">
        <f>Q430*H430</f>
        <v>0</v>
      </c>
      <c r="S430" s="231">
        <v>0</v>
      </c>
      <c r="T430" s="232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3" t="s">
        <v>224</v>
      </c>
      <c r="AT430" s="233" t="s">
        <v>316</v>
      </c>
      <c r="AU430" s="233" t="s">
        <v>88</v>
      </c>
      <c r="AY430" s="18" t="s">
        <v>159</v>
      </c>
      <c r="BE430" s="234">
        <f>IF(N430="základní",J430,0)</f>
        <v>0</v>
      </c>
      <c r="BF430" s="234">
        <f>IF(N430="snížená",J430,0)</f>
        <v>0</v>
      </c>
      <c r="BG430" s="234">
        <f>IF(N430="zákl. přenesená",J430,0)</f>
        <v>0</v>
      </c>
      <c r="BH430" s="234">
        <f>IF(N430="sníž. přenesená",J430,0)</f>
        <v>0</v>
      </c>
      <c r="BI430" s="234">
        <f>IF(N430="nulová",J430,0)</f>
        <v>0</v>
      </c>
      <c r="BJ430" s="18" t="s">
        <v>86</v>
      </c>
      <c r="BK430" s="234">
        <f>ROUND(I430*H430,2)</f>
        <v>0</v>
      </c>
      <c r="BL430" s="18" t="s">
        <v>224</v>
      </c>
      <c r="BM430" s="233" t="s">
        <v>1760</v>
      </c>
    </row>
    <row r="431" s="15" customFormat="1">
      <c r="A431" s="15"/>
      <c r="B431" s="275"/>
      <c r="C431" s="276"/>
      <c r="D431" s="254" t="s">
        <v>1361</v>
      </c>
      <c r="E431" s="277" t="s">
        <v>1</v>
      </c>
      <c r="F431" s="278" t="s">
        <v>1761</v>
      </c>
      <c r="G431" s="276"/>
      <c r="H431" s="277" t="s">
        <v>1</v>
      </c>
      <c r="I431" s="279"/>
      <c r="J431" s="276"/>
      <c r="K431" s="276"/>
      <c r="L431" s="280"/>
      <c r="M431" s="281"/>
      <c r="N431" s="282"/>
      <c r="O431" s="282"/>
      <c r="P431" s="282"/>
      <c r="Q431" s="282"/>
      <c r="R431" s="282"/>
      <c r="S431" s="282"/>
      <c r="T431" s="283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84" t="s">
        <v>1361</v>
      </c>
      <c r="AU431" s="284" t="s">
        <v>88</v>
      </c>
      <c r="AV431" s="15" t="s">
        <v>86</v>
      </c>
      <c r="AW431" s="15" t="s">
        <v>34</v>
      </c>
      <c r="AX431" s="15" t="s">
        <v>78</v>
      </c>
      <c r="AY431" s="284" t="s">
        <v>159</v>
      </c>
    </row>
    <row r="432" s="13" customFormat="1">
      <c r="A432" s="13"/>
      <c r="B432" s="252"/>
      <c r="C432" s="253"/>
      <c r="D432" s="254" t="s">
        <v>1361</v>
      </c>
      <c r="E432" s="255" t="s">
        <v>1</v>
      </c>
      <c r="F432" s="256" t="s">
        <v>1762</v>
      </c>
      <c r="G432" s="253"/>
      <c r="H432" s="257">
        <v>12</v>
      </c>
      <c r="I432" s="258"/>
      <c r="J432" s="253"/>
      <c r="K432" s="253"/>
      <c r="L432" s="259"/>
      <c r="M432" s="260"/>
      <c r="N432" s="261"/>
      <c r="O432" s="261"/>
      <c r="P432" s="261"/>
      <c r="Q432" s="261"/>
      <c r="R432" s="261"/>
      <c r="S432" s="261"/>
      <c r="T432" s="26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63" t="s">
        <v>1361</v>
      </c>
      <c r="AU432" s="263" t="s">
        <v>88</v>
      </c>
      <c r="AV432" s="13" t="s">
        <v>88</v>
      </c>
      <c r="AW432" s="13" t="s">
        <v>34</v>
      </c>
      <c r="AX432" s="13" t="s">
        <v>78</v>
      </c>
      <c r="AY432" s="263" t="s">
        <v>159</v>
      </c>
    </row>
    <row r="433" s="14" customFormat="1">
      <c r="A433" s="14"/>
      <c r="B433" s="264"/>
      <c r="C433" s="265"/>
      <c r="D433" s="254" t="s">
        <v>1361</v>
      </c>
      <c r="E433" s="266" t="s">
        <v>1</v>
      </c>
      <c r="F433" s="267" t="s">
        <v>1363</v>
      </c>
      <c r="G433" s="265"/>
      <c r="H433" s="268">
        <v>12</v>
      </c>
      <c r="I433" s="269"/>
      <c r="J433" s="265"/>
      <c r="K433" s="265"/>
      <c r="L433" s="270"/>
      <c r="M433" s="271"/>
      <c r="N433" s="272"/>
      <c r="O433" s="272"/>
      <c r="P433" s="272"/>
      <c r="Q433" s="272"/>
      <c r="R433" s="272"/>
      <c r="S433" s="272"/>
      <c r="T433" s="27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74" t="s">
        <v>1361</v>
      </c>
      <c r="AU433" s="274" t="s">
        <v>88</v>
      </c>
      <c r="AV433" s="14" t="s">
        <v>168</v>
      </c>
      <c r="AW433" s="14" t="s">
        <v>34</v>
      </c>
      <c r="AX433" s="14" t="s">
        <v>86</v>
      </c>
      <c r="AY433" s="274" t="s">
        <v>159</v>
      </c>
    </row>
    <row r="434" s="2" customFormat="1" ht="16.5" customHeight="1">
      <c r="A434" s="39"/>
      <c r="B434" s="40"/>
      <c r="C434" s="220" t="s">
        <v>515</v>
      </c>
      <c r="D434" s="220" t="s">
        <v>163</v>
      </c>
      <c r="E434" s="221" t="s">
        <v>1763</v>
      </c>
      <c r="F434" s="222" t="s">
        <v>1764</v>
      </c>
      <c r="G434" s="223" t="s">
        <v>1419</v>
      </c>
      <c r="H434" s="224">
        <v>13.199999999999999</v>
      </c>
      <c r="I434" s="225"/>
      <c r="J434" s="226">
        <f>ROUND(I434*H434,2)</f>
        <v>0</v>
      </c>
      <c r="K434" s="227"/>
      <c r="L434" s="228"/>
      <c r="M434" s="229" t="s">
        <v>1</v>
      </c>
      <c r="N434" s="230" t="s">
        <v>43</v>
      </c>
      <c r="O434" s="92"/>
      <c r="P434" s="231">
        <f>O434*H434</f>
        <v>0</v>
      </c>
      <c r="Q434" s="231">
        <v>0.01372</v>
      </c>
      <c r="R434" s="231">
        <f>Q434*H434</f>
        <v>0.18110399999999999</v>
      </c>
      <c r="S434" s="231">
        <v>0</v>
      </c>
      <c r="T434" s="232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3" t="s">
        <v>295</v>
      </c>
      <c r="AT434" s="233" t="s">
        <v>163</v>
      </c>
      <c r="AU434" s="233" t="s">
        <v>88</v>
      </c>
      <c r="AY434" s="18" t="s">
        <v>159</v>
      </c>
      <c r="BE434" s="234">
        <f>IF(N434="základní",J434,0)</f>
        <v>0</v>
      </c>
      <c r="BF434" s="234">
        <f>IF(N434="snížená",J434,0)</f>
        <v>0</v>
      </c>
      <c r="BG434" s="234">
        <f>IF(N434="zákl. přenesená",J434,0)</f>
        <v>0</v>
      </c>
      <c r="BH434" s="234">
        <f>IF(N434="sníž. přenesená",J434,0)</f>
        <v>0</v>
      </c>
      <c r="BI434" s="234">
        <f>IF(N434="nulová",J434,0)</f>
        <v>0</v>
      </c>
      <c r="BJ434" s="18" t="s">
        <v>86</v>
      </c>
      <c r="BK434" s="234">
        <f>ROUND(I434*H434,2)</f>
        <v>0</v>
      </c>
      <c r="BL434" s="18" t="s">
        <v>224</v>
      </c>
      <c r="BM434" s="233" t="s">
        <v>1765</v>
      </c>
    </row>
    <row r="435" s="13" customFormat="1">
      <c r="A435" s="13"/>
      <c r="B435" s="252"/>
      <c r="C435" s="253"/>
      <c r="D435" s="254" t="s">
        <v>1361</v>
      </c>
      <c r="E435" s="253"/>
      <c r="F435" s="256" t="s">
        <v>1766</v>
      </c>
      <c r="G435" s="253"/>
      <c r="H435" s="257">
        <v>13.199999999999999</v>
      </c>
      <c r="I435" s="258"/>
      <c r="J435" s="253"/>
      <c r="K435" s="253"/>
      <c r="L435" s="259"/>
      <c r="M435" s="260"/>
      <c r="N435" s="261"/>
      <c r="O435" s="261"/>
      <c r="P435" s="261"/>
      <c r="Q435" s="261"/>
      <c r="R435" s="261"/>
      <c r="S435" s="261"/>
      <c r="T435" s="26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63" t="s">
        <v>1361</v>
      </c>
      <c r="AU435" s="263" t="s">
        <v>88</v>
      </c>
      <c r="AV435" s="13" t="s">
        <v>88</v>
      </c>
      <c r="AW435" s="13" t="s">
        <v>4</v>
      </c>
      <c r="AX435" s="13" t="s">
        <v>86</v>
      </c>
      <c r="AY435" s="263" t="s">
        <v>159</v>
      </c>
    </row>
    <row r="436" s="2" customFormat="1" ht="24.15" customHeight="1">
      <c r="A436" s="39"/>
      <c r="B436" s="40"/>
      <c r="C436" s="235" t="s">
        <v>519</v>
      </c>
      <c r="D436" s="235" t="s">
        <v>316</v>
      </c>
      <c r="E436" s="236" t="s">
        <v>1767</v>
      </c>
      <c r="F436" s="237" t="s">
        <v>1768</v>
      </c>
      <c r="G436" s="238" t="s">
        <v>1419</v>
      </c>
      <c r="H436" s="239">
        <v>121.2</v>
      </c>
      <c r="I436" s="240"/>
      <c r="J436" s="241">
        <f>ROUND(I436*H436,2)</f>
        <v>0</v>
      </c>
      <c r="K436" s="242"/>
      <c r="L436" s="45"/>
      <c r="M436" s="243" t="s">
        <v>1</v>
      </c>
      <c r="N436" s="244" t="s">
        <v>43</v>
      </c>
      <c r="O436" s="92"/>
      <c r="P436" s="231">
        <f>O436*H436</f>
        <v>0</v>
      </c>
      <c r="Q436" s="231">
        <v>0</v>
      </c>
      <c r="R436" s="231">
        <f>Q436*H436</f>
        <v>0</v>
      </c>
      <c r="S436" s="231">
        <v>0</v>
      </c>
      <c r="T436" s="232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3" t="s">
        <v>224</v>
      </c>
      <c r="AT436" s="233" t="s">
        <v>316</v>
      </c>
      <c r="AU436" s="233" t="s">
        <v>88</v>
      </c>
      <c r="AY436" s="18" t="s">
        <v>159</v>
      </c>
      <c r="BE436" s="234">
        <f>IF(N436="základní",J436,0)</f>
        <v>0</v>
      </c>
      <c r="BF436" s="234">
        <f>IF(N436="snížená",J436,0)</f>
        <v>0</v>
      </c>
      <c r="BG436" s="234">
        <f>IF(N436="zákl. přenesená",J436,0)</f>
        <v>0</v>
      </c>
      <c r="BH436" s="234">
        <f>IF(N436="sníž. přenesená",J436,0)</f>
        <v>0</v>
      </c>
      <c r="BI436" s="234">
        <f>IF(N436="nulová",J436,0)</f>
        <v>0</v>
      </c>
      <c r="BJ436" s="18" t="s">
        <v>86</v>
      </c>
      <c r="BK436" s="234">
        <f>ROUND(I436*H436,2)</f>
        <v>0</v>
      </c>
      <c r="BL436" s="18" t="s">
        <v>224</v>
      </c>
      <c r="BM436" s="233" t="s">
        <v>1769</v>
      </c>
    </row>
    <row r="437" s="13" customFormat="1">
      <c r="A437" s="13"/>
      <c r="B437" s="252"/>
      <c r="C437" s="253"/>
      <c r="D437" s="254" t="s">
        <v>1361</v>
      </c>
      <c r="E437" s="255" t="s">
        <v>1</v>
      </c>
      <c r="F437" s="256" t="s">
        <v>1770</v>
      </c>
      <c r="G437" s="253"/>
      <c r="H437" s="257">
        <v>121.2</v>
      </c>
      <c r="I437" s="258"/>
      <c r="J437" s="253"/>
      <c r="K437" s="253"/>
      <c r="L437" s="259"/>
      <c r="M437" s="260"/>
      <c r="N437" s="261"/>
      <c r="O437" s="261"/>
      <c r="P437" s="261"/>
      <c r="Q437" s="261"/>
      <c r="R437" s="261"/>
      <c r="S437" s="261"/>
      <c r="T437" s="26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63" t="s">
        <v>1361</v>
      </c>
      <c r="AU437" s="263" t="s">
        <v>88</v>
      </c>
      <c r="AV437" s="13" t="s">
        <v>88</v>
      </c>
      <c r="AW437" s="13" t="s">
        <v>34</v>
      </c>
      <c r="AX437" s="13" t="s">
        <v>78</v>
      </c>
      <c r="AY437" s="263" t="s">
        <v>159</v>
      </c>
    </row>
    <row r="438" s="14" customFormat="1">
      <c r="A438" s="14"/>
      <c r="B438" s="264"/>
      <c r="C438" s="265"/>
      <c r="D438" s="254" t="s">
        <v>1361</v>
      </c>
      <c r="E438" s="266" t="s">
        <v>1</v>
      </c>
      <c r="F438" s="267" t="s">
        <v>1363</v>
      </c>
      <c r="G438" s="265"/>
      <c r="H438" s="268">
        <v>121.2</v>
      </c>
      <c r="I438" s="269"/>
      <c r="J438" s="265"/>
      <c r="K438" s="265"/>
      <c r="L438" s="270"/>
      <c r="M438" s="271"/>
      <c r="N438" s="272"/>
      <c r="O438" s="272"/>
      <c r="P438" s="272"/>
      <c r="Q438" s="272"/>
      <c r="R438" s="272"/>
      <c r="S438" s="272"/>
      <c r="T438" s="273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74" t="s">
        <v>1361</v>
      </c>
      <c r="AU438" s="274" t="s">
        <v>88</v>
      </c>
      <c r="AV438" s="14" t="s">
        <v>168</v>
      </c>
      <c r="AW438" s="14" t="s">
        <v>34</v>
      </c>
      <c r="AX438" s="14" t="s">
        <v>86</v>
      </c>
      <c r="AY438" s="274" t="s">
        <v>159</v>
      </c>
    </row>
    <row r="439" s="2" customFormat="1" ht="16.5" customHeight="1">
      <c r="A439" s="39"/>
      <c r="B439" s="40"/>
      <c r="C439" s="220" t="s">
        <v>523</v>
      </c>
      <c r="D439" s="220" t="s">
        <v>163</v>
      </c>
      <c r="E439" s="221" t="s">
        <v>1771</v>
      </c>
      <c r="F439" s="222" t="s">
        <v>1772</v>
      </c>
      <c r="G439" s="223" t="s">
        <v>1373</v>
      </c>
      <c r="H439" s="224">
        <v>0.64800000000000002</v>
      </c>
      <c r="I439" s="225"/>
      <c r="J439" s="226">
        <f>ROUND(I439*H439,2)</f>
        <v>0</v>
      </c>
      <c r="K439" s="227"/>
      <c r="L439" s="228"/>
      <c r="M439" s="229" t="s">
        <v>1</v>
      </c>
      <c r="N439" s="230" t="s">
        <v>43</v>
      </c>
      <c r="O439" s="92"/>
      <c r="P439" s="231">
        <f>O439*H439</f>
        <v>0</v>
      </c>
      <c r="Q439" s="231">
        <v>0.55000000000000004</v>
      </c>
      <c r="R439" s="231">
        <f>Q439*H439</f>
        <v>0.35640000000000005</v>
      </c>
      <c r="S439" s="231">
        <v>0</v>
      </c>
      <c r="T439" s="232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3" t="s">
        <v>295</v>
      </c>
      <c r="AT439" s="233" t="s">
        <v>163</v>
      </c>
      <c r="AU439" s="233" t="s">
        <v>88</v>
      </c>
      <c r="AY439" s="18" t="s">
        <v>159</v>
      </c>
      <c r="BE439" s="234">
        <f>IF(N439="základní",J439,0)</f>
        <v>0</v>
      </c>
      <c r="BF439" s="234">
        <f>IF(N439="snížená",J439,0)</f>
        <v>0</v>
      </c>
      <c r="BG439" s="234">
        <f>IF(N439="zákl. přenesená",J439,0)</f>
        <v>0</v>
      </c>
      <c r="BH439" s="234">
        <f>IF(N439="sníž. přenesená",J439,0)</f>
        <v>0</v>
      </c>
      <c r="BI439" s="234">
        <f>IF(N439="nulová",J439,0)</f>
        <v>0</v>
      </c>
      <c r="BJ439" s="18" t="s">
        <v>86</v>
      </c>
      <c r="BK439" s="234">
        <f>ROUND(I439*H439,2)</f>
        <v>0</v>
      </c>
      <c r="BL439" s="18" t="s">
        <v>224</v>
      </c>
      <c r="BM439" s="233" t="s">
        <v>1773</v>
      </c>
    </row>
    <row r="440" s="15" customFormat="1">
      <c r="A440" s="15"/>
      <c r="B440" s="275"/>
      <c r="C440" s="276"/>
      <c r="D440" s="254" t="s">
        <v>1361</v>
      </c>
      <c r="E440" s="277" t="s">
        <v>1</v>
      </c>
      <c r="F440" s="278" t="s">
        <v>1725</v>
      </c>
      <c r="G440" s="276"/>
      <c r="H440" s="277" t="s">
        <v>1</v>
      </c>
      <c r="I440" s="279"/>
      <c r="J440" s="276"/>
      <c r="K440" s="276"/>
      <c r="L440" s="280"/>
      <c r="M440" s="281"/>
      <c r="N440" s="282"/>
      <c r="O440" s="282"/>
      <c r="P440" s="282"/>
      <c r="Q440" s="282"/>
      <c r="R440" s="282"/>
      <c r="S440" s="282"/>
      <c r="T440" s="283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84" t="s">
        <v>1361</v>
      </c>
      <c r="AU440" s="284" t="s">
        <v>88</v>
      </c>
      <c r="AV440" s="15" t="s">
        <v>86</v>
      </c>
      <c r="AW440" s="15" t="s">
        <v>34</v>
      </c>
      <c r="AX440" s="15" t="s">
        <v>78</v>
      </c>
      <c r="AY440" s="284" t="s">
        <v>159</v>
      </c>
    </row>
    <row r="441" s="13" customFormat="1">
      <c r="A441" s="13"/>
      <c r="B441" s="252"/>
      <c r="C441" s="253"/>
      <c r="D441" s="254" t="s">
        <v>1361</v>
      </c>
      <c r="E441" s="255" t="s">
        <v>1</v>
      </c>
      <c r="F441" s="256" t="s">
        <v>1726</v>
      </c>
      <c r="G441" s="253"/>
      <c r="H441" s="257">
        <v>0.64800000000000002</v>
      </c>
      <c r="I441" s="258"/>
      <c r="J441" s="253"/>
      <c r="K441" s="253"/>
      <c r="L441" s="259"/>
      <c r="M441" s="260"/>
      <c r="N441" s="261"/>
      <c r="O441" s="261"/>
      <c r="P441" s="261"/>
      <c r="Q441" s="261"/>
      <c r="R441" s="261"/>
      <c r="S441" s="261"/>
      <c r="T441" s="26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63" t="s">
        <v>1361</v>
      </c>
      <c r="AU441" s="263" t="s">
        <v>88</v>
      </c>
      <c r="AV441" s="13" t="s">
        <v>88</v>
      </c>
      <c r="AW441" s="13" t="s">
        <v>34</v>
      </c>
      <c r="AX441" s="13" t="s">
        <v>78</v>
      </c>
      <c r="AY441" s="263" t="s">
        <v>159</v>
      </c>
    </row>
    <row r="442" s="14" customFormat="1">
      <c r="A442" s="14"/>
      <c r="B442" s="264"/>
      <c r="C442" s="265"/>
      <c r="D442" s="254" t="s">
        <v>1361</v>
      </c>
      <c r="E442" s="266" t="s">
        <v>1</v>
      </c>
      <c r="F442" s="267" t="s">
        <v>1363</v>
      </c>
      <c r="G442" s="265"/>
      <c r="H442" s="268">
        <v>0.64800000000000002</v>
      </c>
      <c r="I442" s="269"/>
      <c r="J442" s="265"/>
      <c r="K442" s="265"/>
      <c r="L442" s="270"/>
      <c r="M442" s="271"/>
      <c r="N442" s="272"/>
      <c r="O442" s="272"/>
      <c r="P442" s="272"/>
      <c r="Q442" s="272"/>
      <c r="R442" s="272"/>
      <c r="S442" s="272"/>
      <c r="T442" s="273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74" t="s">
        <v>1361</v>
      </c>
      <c r="AU442" s="274" t="s">
        <v>88</v>
      </c>
      <c r="AV442" s="14" t="s">
        <v>168</v>
      </c>
      <c r="AW442" s="14" t="s">
        <v>34</v>
      </c>
      <c r="AX442" s="14" t="s">
        <v>86</v>
      </c>
      <c r="AY442" s="274" t="s">
        <v>159</v>
      </c>
    </row>
    <row r="443" s="2" customFormat="1" ht="24.15" customHeight="1">
      <c r="A443" s="39"/>
      <c r="B443" s="40"/>
      <c r="C443" s="235" t="s">
        <v>527</v>
      </c>
      <c r="D443" s="235" t="s">
        <v>316</v>
      </c>
      <c r="E443" s="236" t="s">
        <v>1774</v>
      </c>
      <c r="F443" s="237" t="s">
        <v>1775</v>
      </c>
      <c r="G443" s="238" t="s">
        <v>1427</v>
      </c>
      <c r="H443" s="239">
        <v>1.7290000000000001</v>
      </c>
      <c r="I443" s="240"/>
      <c r="J443" s="241">
        <f>ROUND(I443*H443,2)</f>
        <v>0</v>
      </c>
      <c r="K443" s="242"/>
      <c r="L443" s="45"/>
      <c r="M443" s="243" t="s">
        <v>1</v>
      </c>
      <c r="N443" s="244" t="s">
        <v>43</v>
      </c>
      <c r="O443" s="92"/>
      <c r="P443" s="231">
        <f>O443*H443</f>
        <v>0</v>
      </c>
      <c r="Q443" s="231">
        <v>0</v>
      </c>
      <c r="R443" s="231">
        <f>Q443*H443</f>
        <v>0</v>
      </c>
      <c r="S443" s="231">
        <v>0</v>
      </c>
      <c r="T443" s="232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3" t="s">
        <v>224</v>
      </c>
      <c r="AT443" s="233" t="s">
        <v>316</v>
      </c>
      <c r="AU443" s="233" t="s">
        <v>88</v>
      </c>
      <c r="AY443" s="18" t="s">
        <v>159</v>
      </c>
      <c r="BE443" s="234">
        <f>IF(N443="základní",J443,0)</f>
        <v>0</v>
      </c>
      <c r="BF443" s="234">
        <f>IF(N443="snížená",J443,0)</f>
        <v>0</v>
      </c>
      <c r="BG443" s="234">
        <f>IF(N443="zákl. přenesená",J443,0)</f>
        <v>0</v>
      </c>
      <c r="BH443" s="234">
        <f>IF(N443="sníž. přenesená",J443,0)</f>
        <v>0</v>
      </c>
      <c r="BI443" s="234">
        <f>IF(N443="nulová",J443,0)</f>
        <v>0</v>
      </c>
      <c r="BJ443" s="18" t="s">
        <v>86</v>
      </c>
      <c r="BK443" s="234">
        <f>ROUND(I443*H443,2)</f>
        <v>0</v>
      </c>
      <c r="BL443" s="18" t="s">
        <v>224</v>
      </c>
      <c r="BM443" s="233" t="s">
        <v>1776</v>
      </c>
    </row>
    <row r="444" s="12" customFormat="1" ht="22.8" customHeight="1">
      <c r="A444" s="12"/>
      <c r="B444" s="204"/>
      <c r="C444" s="205"/>
      <c r="D444" s="206" t="s">
        <v>77</v>
      </c>
      <c r="E444" s="218" t="s">
        <v>1777</v>
      </c>
      <c r="F444" s="218" t="s">
        <v>1778</v>
      </c>
      <c r="G444" s="205"/>
      <c r="H444" s="205"/>
      <c r="I444" s="208"/>
      <c r="J444" s="219">
        <f>BK444</f>
        <v>0</v>
      </c>
      <c r="K444" s="205"/>
      <c r="L444" s="210"/>
      <c r="M444" s="211"/>
      <c r="N444" s="212"/>
      <c r="O444" s="212"/>
      <c r="P444" s="213">
        <f>SUM(P445:P448)</f>
        <v>0</v>
      </c>
      <c r="Q444" s="212"/>
      <c r="R444" s="213">
        <f>SUM(R445:R448)</f>
        <v>0.308</v>
      </c>
      <c r="S444" s="212"/>
      <c r="T444" s="214">
        <f>SUM(T445:T448)</f>
        <v>0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215" t="s">
        <v>162</v>
      </c>
      <c r="AT444" s="216" t="s">
        <v>77</v>
      </c>
      <c r="AU444" s="216" t="s">
        <v>86</v>
      </c>
      <c r="AY444" s="215" t="s">
        <v>159</v>
      </c>
      <c r="BK444" s="217">
        <f>SUM(BK445:BK448)</f>
        <v>0</v>
      </c>
    </row>
    <row r="445" s="2" customFormat="1" ht="33" customHeight="1">
      <c r="A445" s="39"/>
      <c r="B445" s="40"/>
      <c r="C445" s="235" t="s">
        <v>531</v>
      </c>
      <c r="D445" s="235" t="s">
        <v>316</v>
      </c>
      <c r="E445" s="236" t="s">
        <v>1779</v>
      </c>
      <c r="F445" s="237" t="s">
        <v>1780</v>
      </c>
      <c r="G445" s="238" t="s">
        <v>1419</v>
      </c>
      <c r="H445" s="239">
        <v>15.4</v>
      </c>
      <c r="I445" s="240"/>
      <c r="J445" s="241">
        <f>ROUND(I445*H445,2)</f>
        <v>0</v>
      </c>
      <c r="K445" s="242"/>
      <c r="L445" s="45"/>
      <c r="M445" s="243" t="s">
        <v>1</v>
      </c>
      <c r="N445" s="244" t="s">
        <v>43</v>
      </c>
      <c r="O445" s="92"/>
      <c r="P445" s="231">
        <f>O445*H445</f>
        <v>0</v>
      </c>
      <c r="Q445" s="231">
        <v>0.02</v>
      </c>
      <c r="R445" s="231">
        <f>Q445*H445</f>
        <v>0.308</v>
      </c>
      <c r="S445" s="231">
        <v>0</v>
      </c>
      <c r="T445" s="232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3" t="s">
        <v>224</v>
      </c>
      <c r="AT445" s="233" t="s">
        <v>316</v>
      </c>
      <c r="AU445" s="233" t="s">
        <v>88</v>
      </c>
      <c r="AY445" s="18" t="s">
        <v>159</v>
      </c>
      <c r="BE445" s="234">
        <f>IF(N445="základní",J445,0)</f>
        <v>0</v>
      </c>
      <c r="BF445" s="234">
        <f>IF(N445="snížená",J445,0)</f>
        <v>0</v>
      </c>
      <c r="BG445" s="234">
        <f>IF(N445="zákl. přenesená",J445,0)</f>
        <v>0</v>
      </c>
      <c r="BH445" s="234">
        <f>IF(N445="sníž. přenesená",J445,0)</f>
        <v>0</v>
      </c>
      <c r="BI445" s="234">
        <f>IF(N445="nulová",J445,0)</f>
        <v>0</v>
      </c>
      <c r="BJ445" s="18" t="s">
        <v>86</v>
      </c>
      <c r="BK445" s="234">
        <f>ROUND(I445*H445,2)</f>
        <v>0</v>
      </c>
      <c r="BL445" s="18" t="s">
        <v>224</v>
      </c>
      <c r="BM445" s="233" t="s">
        <v>1781</v>
      </c>
    </row>
    <row r="446" s="13" customFormat="1">
      <c r="A446" s="13"/>
      <c r="B446" s="252"/>
      <c r="C446" s="253"/>
      <c r="D446" s="254" t="s">
        <v>1361</v>
      </c>
      <c r="E446" s="255" t="s">
        <v>1</v>
      </c>
      <c r="F446" s="256" t="s">
        <v>1782</v>
      </c>
      <c r="G446" s="253"/>
      <c r="H446" s="257">
        <v>15.4</v>
      </c>
      <c r="I446" s="258"/>
      <c r="J446" s="253"/>
      <c r="K446" s="253"/>
      <c r="L446" s="259"/>
      <c r="M446" s="260"/>
      <c r="N446" s="261"/>
      <c r="O446" s="261"/>
      <c r="P446" s="261"/>
      <c r="Q446" s="261"/>
      <c r="R446" s="261"/>
      <c r="S446" s="261"/>
      <c r="T446" s="26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63" t="s">
        <v>1361</v>
      </c>
      <c r="AU446" s="263" t="s">
        <v>88</v>
      </c>
      <c r="AV446" s="13" t="s">
        <v>88</v>
      </c>
      <c r="AW446" s="13" t="s">
        <v>34</v>
      </c>
      <c r="AX446" s="13" t="s">
        <v>78</v>
      </c>
      <c r="AY446" s="263" t="s">
        <v>159</v>
      </c>
    </row>
    <row r="447" s="14" customFormat="1">
      <c r="A447" s="14"/>
      <c r="B447" s="264"/>
      <c r="C447" s="265"/>
      <c r="D447" s="254" t="s">
        <v>1361</v>
      </c>
      <c r="E447" s="266" t="s">
        <v>1</v>
      </c>
      <c r="F447" s="267" t="s">
        <v>1363</v>
      </c>
      <c r="G447" s="265"/>
      <c r="H447" s="268">
        <v>15.4</v>
      </c>
      <c r="I447" s="269"/>
      <c r="J447" s="265"/>
      <c r="K447" s="265"/>
      <c r="L447" s="270"/>
      <c r="M447" s="271"/>
      <c r="N447" s="272"/>
      <c r="O447" s="272"/>
      <c r="P447" s="272"/>
      <c r="Q447" s="272"/>
      <c r="R447" s="272"/>
      <c r="S447" s="272"/>
      <c r="T447" s="27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74" t="s">
        <v>1361</v>
      </c>
      <c r="AU447" s="274" t="s">
        <v>88</v>
      </c>
      <c r="AV447" s="14" t="s">
        <v>168</v>
      </c>
      <c r="AW447" s="14" t="s">
        <v>34</v>
      </c>
      <c r="AX447" s="14" t="s">
        <v>86</v>
      </c>
      <c r="AY447" s="274" t="s">
        <v>159</v>
      </c>
    </row>
    <row r="448" s="2" customFormat="1" ht="24.15" customHeight="1">
      <c r="A448" s="39"/>
      <c r="B448" s="40"/>
      <c r="C448" s="235" t="s">
        <v>535</v>
      </c>
      <c r="D448" s="235" t="s">
        <v>316</v>
      </c>
      <c r="E448" s="236" t="s">
        <v>1783</v>
      </c>
      <c r="F448" s="237" t="s">
        <v>1784</v>
      </c>
      <c r="G448" s="238" t="s">
        <v>1427</v>
      </c>
      <c r="H448" s="239">
        <v>0.308</v>
      </c>
      <c r="I448" s="240"/>
      <c r="J448" s="241">
        <f>ROUND(I448*H448,2)</f>
        <v>0</v>
      </c>
      <c r="K448" s="242"/>
      <c r="L448" s="45"/>
      <c r="M448" s="243" t="s">
        <v>1</v>
      </c>
      <c r="N448" s="244" t="s">
        <v>43</v>
      </c>
      <c r="O448" s="92"/>
      <c r="P448" s="231">
        <f>O448*H448</f>
        <v>0</v>
      </c>
      <c r="Q448" s="231">
        <v>0</v>
      </c>
      <c r="R448" s="231">
        <f>Q448*H448</f>
        <v>0</v>
      </c>
      <c r="S448" s="231">
        <v>0</v>
      </c>
      <c r="T448" s="232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3" t="s">
        <v>224</v>
      </c>
      <c r="AT448" s="233" t="s">
        <v>316</v>
      </c>
      <c r="AU448" s="233" t="s">
        <v>88</v>
      </c>
      <c r="AY448" s="18" t="s">
        <v>159</v>
      </c>
      <c r="BE448" s="234">
        <f>IF(N448="základní",J448,0)</f>
        <v>0</v>
      </c>
      <c r="BF448" s="234">
        <f>IF(N448="snížená",J448,0)</f>
        <v>0</v>
      </c>
      <c r="BG448" s="234">
        <f>IF(N448="zákl. přenesená",J448,0)</f>
        <v>0</v>
      </c>
      <c r="BH448" s="234">
        <f>IF(N448="sníž. přenesená",J448,0)</f>
        <v>0</v>
      </c>
      <c r="BI448" s="234">
        <f>IF(N448="nulová",J448,0)</f>
        <v>0</v>
      </c>
      <c r="BJ448" s="18" t="s">
        <v>86</v>
      </c>
      <c r="BK448" s="234">
        <f>ROUND(I448*H448,2)</f>
        <v>0</v>
      </c>
      <c r="BL448" s="18" t="s">
        <v>224</v>
      </c>
      <c r="BM448" s="233" t="s">
        <v>1785</v>
      </c>
    </row>
    <row r="449" s="12" customFormat="1" ht="22.8" customHeight="1">
      <c r="A449" s="12"/>
      <c r="B449" s="204"/>
      <c r="C449" s="205"/>
      <c r="D449" s="206" t="s">
        <v>77</v>
      </c>
      <c r="E449" s="218" t="s">
        <v>1786</v>
      </c>
      <c r="F449" s="218" t="s">
        <v>1787</v>
      </c>
      <c r="G449" s="205"/>
      <c r="H449" s="205"/>
      <c r="I449" s="208"/>
      <c r="J449" s="219">
        <f>BK449</f>
        <v>0</v>
      </c>
      <c r="K449" s="205"/>
      <c r="L449" s="210"/>
      <c r="M449" s="211"/>
      <c r="N449" s="212"/>
      <c r="O449" s="212"/>
      <c r="P449" s="213">
        <f>SUM(P450:P460)</f>
        <v>0</v>
      </c>
      <c r="Q449" s="212"/>
      <c r="R449" s="213">
        <f>SUM(R450:R460)</f>
        <v>5.4872440000000005</v>
      </c>
      <c r="S449" s="212"/>
      <c r="T449" s="214">
        <f>SUM(T450:T460)</f>
        <v>0</v>
      </c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R449" s="215" t="s">
        <v>88</v>
      </c>
      <c r="AT449" s="216" t="s">
        <v>77</v>
      </c>
      <c r="AU449" s="216" t="s">
        <v>86</v>
      </c>
      <c r="AY449" s="215" t="s">
        <v>159</v>
      </c>
      <c r="BK449" s="217">
        <f>SUM(BK450:BK460)</f>
        <v>0</v>
      </c>
    </row>
    <row r="450" s="2" customFormat="1" ht="21.75" customHeight="1">
      <c r="A450" s="39"/>
      <c r="B450" s="40"/>
      <c r="C450" s="235" t="s">
        <v>539</v>
      </c>
      <c r="D450" s="235" t="s">
        <v>316</v>
      </c>
      <c r="E450" s="236" t="s">
        <v>1788</v>
      </c>
      <c r="F450" s="237" t="s">
        <v>1789</v>
      </c>
      <c r="G450" s="238" t="s">
        <v>341</v>
      </c>
      <c r="H450" s="239">
        <v>5.4000000000000004</v>
      </c>
      <c r="I450" s="240"/>
      <c r="J450" s="241">
        <f>ROUND(I450*H450,2)</f>
        <v>0</v>
      </c>
      <c r="K450" s="242"/>
      <c r="L450" s="45"/>
      <c r="M450" s="243" t="s">
        <v>1</v>
      </c>
      <c r="N450" s="244" t="s">
        <v>43</v>
      </c>
      <c r="O450" s="92"/>
      <c r="P450" s="231">
        <f>O450*H450</f>
        <v>0</v>
      </c>
      <c r="Q450" s="231">
        <v>4.0000000000000003E-05</v>
      </c>
      <c r="R450" s="231">
        <f>Q450*H450</f>
        <v>0.00021600000000000002</v>
      </c>
      <c r="S450" s="231">
        <v>0</v>
      </c>
      <c r="T450" s="232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3" t="s">
        <v>224</v>
      </c>
      <c r="AT450" s="233" t="s">
        <v>316</v>
      </c>
      <c r="AU450" s="233" t="s">
        <v>88</v>
      </c>
      <c r="AY450" s="18" t="s">
        <v>159</v>
      </c>
      <c r="BE450" s="234">
        <f>IF(N450="základní",J450,0)</f>
        <v>0</v>
      </c>
      <c r="BF450" s="234">
        <f>IF(N450="snížená",J450,0)</f>
        <v>0</v>
      </c>
      <c r="BG450" s="234">
        <f>IF(N450="zákl. přenesená",J450,0)</f>
        <v>0</v>
      </c>
      <c r="BH450" s="234">
        <f>IF(N450="sníž. přenesená",J450,0)</f>
        <v>0</v>
      </c>
      <c r="BI450" s="234">
        <f>IF(N450="nulová",J450,0)</f>
        <v>0</v>
      </c>
      <c r="BJ450" s="18" t="s">
        <v>86</v>
      </c>
      <c r="BK450" s="234">
        <f>ROUND(I450*H450,2)</f>
        <v>0</v>
      </c>
      <c r="BL450" s="18" t="s">
        <v>224</v>
      </c>
      <c r="BM450" s="233" t="s">
        <v>1790</v>
      </c>
    </row>
    <row r="451" s="13" customFormat="1">
      <c r="A451" s="13"/>
      <c r="B451" s="252"/>
      <c r="C451" s="253"/>
      <c r="D451" s="254" t="s">
        <v>1361</v>
      </c>
      <c r="E451" s="255" t="s">
        <v>1</v>
      </c>
      <c r="F451" s="256" t="s">
        <v>1791</v>
      </c>
      <c r="G451" s="253"/>
      <c r="H451" s="257">
        <v>5.4000000000000004</v>
      </c>
      <c r="I451" s="258"/>
      <c r="J451" s="253"/>
      <c r="K451" s="253"/>
      <c r="L451" s="259"/>
      <c r="M451" s="260"/>
      <c r="N451" s="261"/>
      <c r="O451" s="261"/>
      <c r="P451" s="261"/>
      <c r="Q451" s="261"/>
      <c r="R451" s="261"/>
      <c r="S451" s="261"/>
      <c r="T451" s="26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63" t="s">
        <v>1361</v>
      </c>
      <c r="AU451" s="263" t="s">
        <v>88</v>
      </c>
      <c r="AV451" s="13" t="s">
        <v>88</v>
      </c>
      <c r="AW451" s="13" t="s">
        <v>34</v>
      </c>
      <c r="AX451" s="13" t="s">
        <v>78</v>
      </c>
      <c r="AY451" s="263" t="s">
        <v>159</v>
      </c>
    </row>
    <row r="452" s="14" customFormat="1">
      <c r="A452" s="14"/>
      <c r="B452" s="264"/>
      <c r="C452" s="265"/>
      <c r="D452" s="254" t="s">
        <v>1361</v>
      </c>
      <c r="E452" s="266" t="s">
        <v>1</v>
      </c>
      <c r="F452" s="267" t="s">
        <v>1363</v>
      </c>
      <c r="G452" s="265"/>
      <c r="H452" s="268">
        <v>5.4000000000000004</v>
      </c>
      <c r="I452" s="269"/>
      <c r="J452" s="265"/>
      <c r="K452" s="265"/>
      <c r="L452" s="270"/>
      <c r="M452" s="271"/>
      <c r="N452" s="272"/>
      <c r="O452" s="272"/>
      <c r="P452" s="272"/>
      <c r="Q452" s="272"/>
      <c r="R452" s="272"/>
      <c r="S452" s="272"/>
      <c r="T452" s="273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74" t="s">
        <v>1361</v>
      </c>
      <c r="AU452" s="274" t="s">
        <v>88</v>
      </c>
      <c r="AV452" s="14" t="s">
        <v>168</v>
      </c>
      <c r="AW452" s="14" t="s">
        <v>34</v>
      </c>
      <c r="AX452" s="14" t="s">
        <v>86</v>
      </c>
      <c r="AY452" s="274" t="s">
        <v>159</v>
      </c>
    </row>
    <row r="453" s="2" customFormat="1" ht="16.5" customHeight="1">
      <c r="A453" s="39"/>
      <c r="B453" s="40"/>
      <c r="C453" s="220" t="s">
        <v>543</v>
      </c>
      <c r="D453" s="220" t="s">
        <v>163</v>
      </c>
      <c r="E453" s="221" t="s">
        <v>1792</v>
      </c>
      <c r="F453" s="222" t="s">
        <v>1793</v>
      </c>
      <c r="G453" s="223" t="s">
        <v>341</v>
      </c>
      <c r="H453" s="224">
        <v>5.4000000000000004</v>
      </c>
      <c r="I453" s="225"/>
      <c r="J453" s="226">
        <f>ROUND(I453*H453,2)</f>
        <v>0</v>
      </c>
      <c r="K453" s="227"/>
      <c r="L453" s="228"/>
      <c r="M453" s="229" t="s">
        <v>1</v>
      </c>
      <c r="N453" s="230" t="s">
        <v>43</v>
      </c>
      <c r="O453" s="92"/>
      <c r="P453" s="231">
        <f>O453*H453</f>
        <v>0</v>
      </c>
      <c r="Q453" s="231">
        <v>1</v>
      </c>
      <c r="R453" s="231">
        <f>Q453*H453</f>
        <v>5.4000000000000004</v>
      </c>
      <c r="S453" s="231">
        <v>0</v>
      </c>
      <c r="T453" s="232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3" t="s">
        <v>295</v>
      </c>
      <c r="AT453" s="233" t="s">
        <v>163</v>
      </c>
      <c r="AU453" s="233" t="s">
        <v>88</v>
      </c>
      <c r="AY453" s="18" t="s">
        <v>159</v>
      </c>
      <c r="BE453" s="234">
        <f>IF(N453="základní",J453,0)</f>
        <v>0</v>
      </c>
      <c r="BF453" s="234">
        <f>IF(N453="snížená",J453,0)</f>
        <v>0</v>
      </c>
      <c r="BG453" s="234">
        <f>IF(N453="zákl. přenesená",J453,0)</f>
        <v>0</v>
      </c>
      <c r="BH453" s="234">
        <f>IF(N453="sníž. přenesená",J453,0)</f>
        <v>0</v>
      </c>
      <c r="BI453" s="234">
        <f>IF(N453="nulová",J453,0)</f>
        <v>0</v>
      </c>
      <c r="BJ453" s="18" t="s">
        <v>86</v>
      </c>
      <c r="BK453" s="234">
        <f>ROUND(I453*H453,2)</f>
        <v>0</v>
      </c>
      <c r="BL453" s="18" t="s">
        <v>224</v>
      </c>
      <c r="BM453" s="233" t="s">
        <v>1794</v>
      </c>
    </row>
    <row r="454" s="2" customFormat="1" ht="24.15" customHeight="1">
      <c r="A454" s="39"/>
      <c r="B454" s="40"/>
      <c r="C454" s="235" t="s">
        <v>547</v>
      </c>
      <c r="D454" s="235" t="s">
        <v>316</v>
      </c>
      <c r="E454" s="236" t="s">
        <v>1795</v>
      </c>
      <c r="F454" s="237" t="s">
        <v>1796</v>
      </c>
      <c r="G454" s="238" t="s">
        <v>341</v>
      </c>
      <c r="H454" s="239">
        <v>24</v>
      </c>
      <c r="I454" s="240"/>
      <c r="J454" s="241">
        <f>ROUND(I454*H454,2)</f>
        <v>0</v>
      </c>
      <c r="K454" s="242"/>
      <c r="L454" s="45"/>
      <c r="M454" s="243" t="s">
        <v>1</v>
      </c>
      <c r="N454" s="244" t="s">
        <v>43</v>
      </c>
      <c r="O454" s="92"/>
      <c r="P454" s="231">
        <f>O454*H454</f>
        <v>0</v>
      </c>
      <c r="Q454" s="231">
        <v>0.0029199999999999999</v>
      </c>
      <c r="R454" s="231">
        <f>Q454*H454</f>
        <v>0.070080000000000003</v>
      </c>
      <c r="S454" s="231">
        <v>0</v>
      </c>
      <c r="T454" s="232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3" t="s">
        <v>224</v>
      </c>
      <c r="AT454" s="233" t="s">
        <v>316</v>
      </c>
      <c r="AU454" s="233" t="s">
        <v>88</v>
      </c>
      <c r="AY454" s="18" t="s">
        <v>159</v>
      </c>
      <c r="BE454" s="234">
        <f>IF(N454="základní",J454,0)</f>
        <v>0</v>
      </c>
      <c r="BF454" s="234">
        <f>IF(N454="snížená",J454,0)</f>
        <v>0</v>
      </c>
      <c r="BG454" s="234">
        <f>IF(N454="zákl. přenesená",J454,0)</f>
        <v>0</v>
      </c>
      <c r="BH454" s="234">
        <f>IF(N454="sníž. přenesená",J454,0)</f>
        <v>0</v>
      </c>
      <c r="BI454" s="234">
        <f>IF(N454="nulová",J454,0)</f>
        <v>0</v>
      </c>
      <c r="BJ454" s="18" t="s">
        <v>86</v>
      </c>
      <c r="BK454" s="234">
        <f>ROUND(I454*H454,2)</f>
        <v>0</v>
      </c>
      <c r="BL454" s="18" t="s">
        <v>224</v>
      </c>
      <c r="BM454" s="233" t="s">
        <v>1797</v>
      </c>
    </row>
    <row r="455" s="13" customFormat="1">
      <c r="A455" s="13"/>
      <c r="B455" s="252"/>
      <c r="C455" s="253"/>
      <c r="D455" s="254" t="s">
        <v>1361</v>
      </c>
      <c r="E455" s="255" t="s">
        <v>1</v>
      </c>
      <c r="F455" s="256" t="s">
        <v>1798</v>
      </c>
      <c r="G455" s="253"/>
      <c r="H455" s="257">
        <v>24</v>
      </c>
      <c r="I455" s="258"/>
      <c r="J455" s="253"/>
      <c r="K455" s="253"/>
      <c r="L455" s="259"/>
      <c r="M455" s="260"/>
      <c r="N455" s="261"/>
      <c r="O455" s="261"/>
      <c r="P455" s="261"/>
      <c r="Q455" s="261"/>
      <c r="R455" s="261"/>
      <c r="S455" s="261"/>
      <c r="T455" s="26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63" t="s">
        <v>1361</v>
      </c>
      <c r="AU455" s="263" t="s">
        <v>88</v>
      </c>
      <c r="AV455" s="13" t="s">
        <v>88</v>
      </c>
      <c r="AW455" s="13" t="s">
        <v>34</v>
      </c>
      <c r="AX455" s="13" t="s">
        <v>78</v>
      </c>
      <c r="AY455" s="263" t="s">
        <v>159</v>
      </c>
    </row>
    <row r="456" s="14" customFormat="1">
      <c r="A456" s="14"/>
      <c r="B456" s="264"/>
      <c r="C456" s="265"/>
      <c r="D456" s="254" t="s">
        <v>1361</v>
      </c>
      <c r="E456" s="266" t="s">
        <v>1</v>
      </c>
      <c r="F456" s="267" t="s">
        <v>1363</v>
      </c>
      <c r="G456" s="265"/>
      <c r="H456" s="268">
        <v>24</v>
      </c>
      <c r="I456" s="269"/>
      <c r="J456" s="265"/>
      <c r="K456" s="265"/>
      <c r="L456" s="270"/>
      <c r="M456" s="271"/>
      <c r="N456" s="272"/>
      <c r="O456" s="272"/>
      <c r="P456" s="272"/>
      <c r="Q456" s="272"/>
      <c r="R456" s="272"/>
      <c r="S456" s="272"/>
      <c r="T456" s="273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74" t="s">
        <v>1361</v>
      </c>
      <c r="AU456" s="274" t="s">
        <v>88</v>
      </c>
      <c r="AV456" s="14" t="s">
        <v>168</v>
      </c>
      <c r="AW456" s="14" t="s">
        <v>34</v>
      </c>
      <c r="AX456" s="14" t="s">
        <v>86</v>
      </c>
      <c r="AY456" s="274" t="s">
        <v>159</v>
      </c>
    </row>
    <row r="457" s="2" customFormat="1" ht="24.15" customHeight="1">
      <c r="A457" s="39"/>
      <c r="B457" s="40"/>
      <c r="C457" s="235" t="s">
        <v>551</v>
      </c>
      <c r="D457" s="235" t="s">
        <v>316</v>
      </c>
      <c r="E457" s="236" t="s">
        <v>1799</v>
      </c>
      <c r="F457" s="237" t="s">
        <v>1800</v>
      </c>
      <c r="G457" s="238" t="s">
        <v>341</v>
      </c>
      <c r="H457" s="239">
        <v>7.5999999999999996</v>
      </c>
      <c r="I457" s="240"/>
      <c r="J457" s="241">
        <f>ROUND(I457*H457,2)</f>
        <v>0</v>
      </c>
      <c r="K457" s="242"/>
      <c r="L457" s="45"/>
      <c r="M457" s="243" t="s">
        <v>1</v>
      </c>
      <c r="N457" s="244" t="s">
        <v>43</v>
      </c>
      <c r="O457" s="92"/>
      <c r="P457" s="231">
        <f>O457*H457</f>
        <v>0</v>
      </c>
      <c r="Q457" s="231">
        <v>0.0022300000000000002</v>
      </c>
      <c r="R457" s="231">
        <f>Q457*H457</f>
        <v>0.016948000000000001</v>
      </c>
      <c r="S457" s="231">
        <v>0</v>
      </c>
      <c r="T457" s="232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3" t="s">
        <v>224</v>
      </c>
      <c r="AT457" s="233" t="s">
        <v>316</v>
      </c>
      <c r="AU457" s="233" t="s">
        <v>88</v>
      </c>
      <c r="AY457" s="18" t="s">
        <v>159</v>
      </c>
      <c r="BE457" s="234">
        <f>IF(N457="základní",J457,0)</f>
        <v>0</v>
      </c>
      <c r="BF457" s="234">
        <f>IF(N457="snížená",J457,0)</f>
        <v>0</v>
      </c>
      <c r="BG457" s="234">
        <f>IF(N457="zákl. přenesená",J457,0)</f>
        <v>0</v>
      </c>
      <c r="BH457" s="234">
        <f>IF(N457="sníž. přenesená",J457,0)</f>
        <v>0</v>
      </c>
      <c r="BI457" s="234">
        <f>IF(N457="nulová",J457,0)</f>
        <v>0</v>
      </c>
      <c r="BJ457" s="18" t="s">
        <v>86</v>
      </c>
      <c r="BK457" s="234">
        <f>ROUND(I457*H457,2)</f>
        <v>0</v>
      </c>
      <c r="BL457" s="18" t="s">
        <v>224</v>
      </c>
      <c r="BM457" s="233" t="s">
        <v>1801</v>
      </c>
    </row>
    <row r="458" s="13" customFormat="1">
      <c r="A458" s="13"/>
      <c r="B458" s="252"/>
      <c r="C458" s="253"/>
      <c r="D458" s="254" t="s">
        <v>1361</v>
      </c>
      <c r="E458" s="255" t="s">
        <v>1</v>
      </c>
      <c r="F458" s="256" t="s">
        <v>1802</v>
      </c>
      <c r="G458" s="253"/>
      <c r="H458" s="257">
        <v>7.5999999999999996</v>
      </c>
      <c r="I458" s="258"/>
      <c r="J458" s="253"/>
      <c r="K458" s="253"/>
      <c r="L458" s="259"/>
      <c r="M458" s="260"/>
      <c r="N458" s="261"/>
      <c r="O458" s="261"/>
      <c r="P458" s="261"/>
      <c r="Q458" s="261"/>
      <c r="R458" s="261"/>
      <c r="S458" s="261"/>
      <c r="T458" s="26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63" t="s">
        <v>1361</v>
      </c>
      <c r="AU458" s="263" t="s">
        <v>88</v>
      </c>
      <c r="AV458" s="13" t="s">
        <v>88</v>
      </c>
      <c r="AW458" s="13" t="s">
        <v>34</v>
      </c>
      <c r="AX458" s="13" t="s">
        <v>78</v>
      </c>
      <c r="AY458" s="263" t="s">
        <v>159</v>
      </c>
    </row>
    <row r="459" s="14" customFormat="1">
      <c r="A459" s="14"/>
      <c r="B459" s="264"/>
      <c r="C459" s="265"/>
      <c r="D459" s="254" t="s">
        <v>1361</v>
      </c>
      <c r="E459" s="266" t="s">
        <v>1</v>
      </c>
      <c r="F459" s="267" t="s">
        <v>1363</v>
      </c>
      <c r="G459" s="265"/>
      <c r="H459" s="268">
        <v>7.5999999999999996</v>
      </c>
      <c r="I459" s="269"/>
      <c r="J459" s="265"/>
      <c r="K459" s="265"/>
      <c r="L459" s="270"/>
      <c r="M459" s="271"/>
      <c r="N459" s="272"/>
      <c r="O459" s="272"/>
      <c r="P459" s="272"/>
      <c r="Q459" s="272"/>
      <c r="R459" s="272"/>
      <c r="S459" s="272"/>
      <c r="T459" s="273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74" t="s">
        <v>1361</v>
      </c>
      <c r="AU459" s="274" t="s">
        <v>88</v>
      </c>
      <c r="AV459" s="14" t="s">
        <v>168</v>
      </c>
      <c r="AW459" s="14" t="s">
        <v>34</v>
      </c>
      <c r="AX459" s="14" t="s">
        <v>86</v>
      </c>
      <c r="AY459" s="274" t="s">
        <v>159</v>
      </c>
    </row>
    <row r="460" s="2" customFormat="1" ht="24.15" customHeight="1">
      <c r="A460" s="39"/>
      <c r="B460" s="40"/>
      <c r="C460" s="235" t="s">
        <v>555</v>
      </c>
      <c r="D460" s="235" t="s">
        <v>316</v>
      </c>
      <c r="E460" s="236" t="s">
        <v>1803</v>
      </c>
      <c r="F460" s="237" t="s">
        <v>1804</v>
      </c>
      <c r="G460" s="238" t="s">
        <v>1427</v>
      </c>
      <c r="H460" s="239">
        <v>5.4870000000000001</v>
      </c>
      <c r="I460" s="240"/>
      <c r="J460" s="241">
        <f>ROUND(I460*H460,2)</f>
        <v>0</v>
      </c>
      <c r="K460" s="242"/>
      <c r="L460" s="45"/>
      <c r="M460" s="243" t="s">
        <v>1</v>
      </c>
      <c r="N460" s="244" t="s">
        <v>43</v>
      </c>
      <c r="O460" s="92"/>
      <c r="P460" s="231">
        <f>O460*H460</f>
        <v>0</v>
      </c>
      <c r="Q460" s="231">
        <v>0</v>
      </c>
      <c r="R460" s="231">
        <f>Q460*H460</f>
        <v>0</v>
      </c>
      <c r="S460" s="231">
        <v>0</v>
      </c>
      <c r="T460" s="232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3" t="s">
        <v>224</v>
      </c>
      <c r="AT460" s="233" t="s">
        <v>316</v>
      </c>
      <c r="AU460" s="233" t="s">
        <v>88</v>
      </c>
      <c r="AY460" s="18" t="s">
        <v>159</v>
      </c>
      <c r="BE460" s="234">
        <f>IF(N460="základní",J460,0)</f>
        <v>0</v>
      </c>
      <c r="BF460" s="234">
        <f>IF(N460="snížená",J460,0)</f>
        <v>0</v>
      </c>
      <c r="BG460" s="234">
        <f>IF(N460="zákl. přenesená",J460,0)</f>
        <v>0</v>
      </c>
      <c r="BH460" s="234">
        <f>IF(N460="sníž. přenesená",J460,0)</f>
        <v>0</v>
      </c>
      <c r="BI460" s="234">
        <f>IF(N460="nulová",J460,0)</f>
        <v>0</v>
      </c>
      <c r="BJ460" s="18" t="s">
        <v>86</v>
      </c>
      <c r="BK460" s="234">
        <f>ROUND(I460*H460,2)</f>
        <v>0</v>
      </c>
      <c r="BL460" s="18" t="s">
        <v>224</v>
      </c>
      <c r="BM460" s="233" t="s">
        <v>1805</v>
      </c>
    </row>
    <row r="461" s="12" customFormat="1" ht="22.8" customHeight="1">
      <c r="A461" s="12"/>
      <c r="B461" s="204"/>
      <c r="C461" s="205"/>
      <c r="D461" s="206" t="s">
        <v>77</v>
      </c>
      <c r="E461" s="218" t="s">
        <v>1806</v>
      </c>
      <c r="F461" s="218" t="s">
        <v>1807</v>
      </c>
      <c r="G461" s="205"/>
      <c r="H461" s="205"/>
      <c r="I461" s="208"/>
      <c r="J461" s="219">
        <f>BK461</f>
        <v>0</v>
      </c>
      <c r="K461" s="205"/>
      <c r="L461" s="210"/>
      <c r="M461" s="211"/>
      <c r="N461" s="212"/>
      <c r="O461" s="212"/>
      <c r="P461" s="213">
        <f>SUM(P462:P475)</f>
        <v>0</v>
      </c>
      <c r="Q461" s="212"/>
      <c r="R461" s="213">
        <f>SUM(R462:R475)</f>
        <v>5.2204751999999992</v>
      </c>
      <c r="S461" s="212"/>
      <c r="T461" s="214">
        <f>SUM(T462:T475)</f>
        <v>0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215" t="s">
        <v>88</v>
      </c>
      <c r="AT461" s="216" t="s">
        <v>77</v>
      </c>
      <c r="AU461" s="216" t="s">
        <v>86</v>
      </c>
      <c r="AY461" s="215" t="s">
        <v>159</v>
      </c>
      <c r="BK461" s="217">
        <f>SUM(BK462:BK475)</f>
        <v>0</v>
      </c>
    </row>
    <row r="462" s="2" customFormat="1" ht="24.15" customHeight="1">
      <c r="A462" s="39"/>
      <c r="B462" s="40"/>
      <c r="C462" s="235" t="s">
        <v>559</v>
      </c>
      <c r="D462" s="235" t="s">
        <v>316</v>
      </c>
      <c r="E462" s="236" t="s">
        <v>1808</v>
      </c>
      <c r="F462" s="237" t="s">
        <v>1809</v>
      </c>
      <c r="G462" s="238" t="s">
        <v>1419</v>
      </c>
      <c r="H462" s="239">
        <v>124.8</v>
      </c>
      <c r="I462" s="240"/>
      <c r="J462" s="241">
        <f>ROUND(I462*H462,2)</f>
        <v>0</v>
      </c>
      <c r="K462" s="242"/>
      <c r="L462" s="45"/>
      <c r="M462" s="243" t="s">
        <v>1</v>
      </c>
      <c r="N462" s="244" t="s">
        <v>43</v>
      </c>
      <c r="O462" s="92"/>
      <c r="P462" s="231">
        <f>O462*H462</f>
        <v>0</v>
      </c>
      <c r="Q462" s="231">
        <v>0</v>
      </c>
      <c r="R462" s="231">
        <f>Q462*H462</f>
        <v>0</v>
      </c>
      <c r="S462" s="231">
        <v>0</v>
      </c>
      <c r="T462" s="232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3" t="s">
        <v>224</v>
      </c>
      <c r="AT462" s="233" t="s">
        <v>316</v>
      </c>
      <c r="AU462" s="233" t="s">
        <v>88</v>
      </c>
      <c r="AY462" s="18" t="s">
        <v>159</v>
      </c>
      <c r="BE462" s="234">
        <f>IF(N462="základní",J462,0)</f>
        <v>0</v>
      </c>
      <c r="BF462" s="234">
        <f>IF(N462="snížená",J462,0)</f>
        <v>0</v>
      </c>
      <c r="BG462" s="234">
        <f>IF(N462="zákl. přenesená",J462,0)</f>
        <v>0</v>
      </c>
      <c r="BH462" s="234">
        <f>IF(N462="sníž. přenesená",J462,0)</f>
        <v>0</v>
      </c>
      <c r="BI462" s="234">
        <f>IF(N462="nulová",J462,0)</f>
        <v>0</v>
      </c>
      <c r="BJ462" s="18" t="s">
        <v>86</v>
      </c>
      <c r="BK462" s="234">
        <f>ROUND(I462*H462,2)</f>
        <v>0</v>
      </c>
      <c r="BL462" s="18" t="s">
        <v>224</v>
      </c>
      <c r="BM462" s="233" t="s">
        <v>1810</v>
      </c>
    </row>
    <row r="463" s="13" customFormat="1">
      <c r="A463" s="13"/>
      <c r="B463" s="252"/>
      <c r="C463" s="253"/>
      <c r="D463" s="254" t="s">
        <v>1361</v>
      </c>
      <c r="E463" s="255" t="s">
        <v>1</v>
      </c>
      <c r="F463" s="256" t="s">
        <v>1811</v>
      </c>
      <c r="G463" s="253"/>
      <c r="H463" s="257">
        <v>124.8</v>
      </c>
      <c r="I463" s="258"/>
      <c r="J463" s="253"/>
      <c r="K463" s="253"/>
      <c r="L463" s="259"/>
      <c r="M463" s="260"/>
      <c r="N463" s="261"/>
      <c r="O463" s="261"/>
      <c r="P463" s="261"/>
      <c r="Q463" s="261"/>
      <c r="R463" s="261"/>
      <c r="S463" s="261"/>
      <c r="T463" s="26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63" t="s">
        <v>1361</v>
      </c>
      <c r="AU463" s="263" t="s">
        <v>88</v>
      </c>
      <c r="AV463" s="13" t="s">
        <v>88</v>
      </c>
      <c r="AW463" s="13" t="s">
        <v>34</v>
      </c>
      <c r="AX463" s="13" t="s">
        <v>78</v>
      </c>
      <c r="AY463" s="263" t="s">
        <v>159</v>
      </c>
    </row>
    <row r="464" s="14" customFormat="1">
      <c r="A464" s="14"/>
      <c r="B464" s="264"/>
      <c r="C464" s="265"/>
      <c r="D464" s="254" t="s">
        <v>1361</v>
      </c>
      <c r="E464" s="266" t="s">
        <v>1</v>
      </c>
      <c r="F464" s="267" t="s">
        <v>1363</v>
      </c>
      <c r="G464" s="265"/>
      <c r="H464" s="268">
        <v>124.8</v>
      </c>
      <c r="I464" s="269"/>
      <c r="J464" s="265"/>
      <c r="K464" s="265"/>
      <c r="L464" s="270"/>
      <c r="M464" s="271"/>
      <c r="N464" s="272"/>
      <c r="O464" s="272"/>
      <c r="P464" s="272"/>
      <c r="Q464" s="272"/>
      <c r="R464" s="272"/>
      <c r="S464" s="272"/>
      <c r="T464" s="27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74" t="s">
        <v>1361</v>
      </c>
      <c r="AU464" s="274" t="s">
        <v>88</v>
      </c>
      <c r="AV464" s="14" t="s">
        <v>168</v>
      </c>
      <c r="AW464" s="14" t="s">
        <v>34</v>
      </c>
      <c r="AX464" s="14" t="s">
        <v>86</v>
      </c>
      <c r="AY464" s="274" t="s">
        <v>159</v>
      </c>
    </row>
    <row r="465" s="2" customFormat="1" ht="16.5" customHeight="1">
      <c r="A465" s="39"/>
      <c r="B465" s="40"/>
      <c r="C465" s="220" t="s">
        <v>563</v>
      </c>
      <c r="D465" s="220" t="s">
        <v>163</v>
      </c>
      <c r="E465" s="221" t="s">
        <v>1812</v>
      </c>
      <c r="F465" s="222" t="s">
        <v>1813</v>
      </c>
      <c r="G465" s="223" t="s">
        <v>166</v>
      </c>
      <c r="H465" s="224">
        <v>1747.2000000000001</v>
      </c>
      <c r="I465" s="225"/>
      <c r="J465" s="226">
        <f>ROUND(I465*H465,2)</f>
        <v>0</v>
      </c>
      <c r="K465" s="227"/>
      <c r="L465" s="228"/>
      <c r="M465" s="229" t="s">
        <v>1</v>
      </c>
      <c r="N465" s="230" t="s">
        <v>43</v>
      </c>
      <c r="O465" s="92"/>
      <c r="P465" s="231">
        <f>O465*H465</f>
        <v>0</v>
      </c>
      <c r="Q465" s="231">
        <v>0.0028999999999999998</v>
      </c>
      <c r="R465" s="231">
        <f>Q465*H465</f>
        <v>5.0668799999999994</v>
      </c>
      <c r="S465" s="231">
        <v>0</v>
      </c>
      <c r="T465" s="232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3" t="s">
        <v>295</v>
      </c>
      <c r="AT465" s="233" t="s">
        <v>163</v>
      </c>
      <c r="AU465" s="233" t="s">
        <v>88</v>
      </c>
      <c r="AY465" s="18" t="s">
        <v>159</v>
      </c>
      <c r="BE465" s="234">
        <f>IF(N465="základní",J465,0)</f>
        <v>0</v>
      </c>
      <c r="BF465" s="234">
        <f>IF(N465="snížená",J465,0)</f>
        <v>0</v>
      </c>
      <c r="BG465" s="234">
        <f>IF(N465="zákl. přenesená",J465,0)</f>
        <v>0</v>
      </c>
      <c r="BH465" s="234">
        <f>IF(N465="sníž. přenesená",J465,0)</f>
        <v>0</v>
      </c>
      <c r="BI465" s="234">
        <f>IF(N465="nulová",J465,0)</f>
        <v>0</v>
      </c>
      <c r="BJ465" s="18" t="s">
        <v>86</v>
      </c>
      <c r="BK465" s="234">
        <f>ROUND(I465*H465,2)</f>
        <v>0</v>
      </c>
      <c r="BL465" s="18" t="s">
        <v>224</v>
      </c>
      <c r="BM465" s="233" t="s">
        <v>1814</v>
      </c>
    </row>
    <row r="466" s="13" customFormat="1">
      <c r="A466" s="13"/>
      <c r="B466" s="252"/>
      <c r="C466" s="253"/>
      <c r="D466" s="254" t="s">
        <v>1361</v>
      </c>
      <c r="E466" s="253"/>
      <c r="F466" s="256" t="s">
        <v>1815</v>
      </c>
      <c r="G466" s="253"/>
      <c r="H466" s="257">
        <v>1747.2000000000001</v>
      </c>
      <c r="I466" s="258"/>
      <c r="J466" s="253"/>
      <c r="K466" s="253"/>
      <c r="L466" s="259"/>
      <c r="M466" s="260"/>
      <c r="N466" s="261"/>
      <c r="O466" s="261"/>
      <c r="P466" s="261"/>
      <c r="Q466" s="261"/>
      <c r="R466" s="261"/>
      <c r="S466" s="261"/>
      <c r="T466" s="26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63" t="s">
        <v>1361</v>
      </c>
      <c r="AU466" s="263" t="s">
        <v>88</v>
      </c>
      <c r="AV466" s="13" t="s">
        <v>88</v>
      </c>
      <c r="AW466" s="13" t="s">
        <v>4</v>
      </c>
      <c r="AX466" s="13" t="s">
        <v>86</v>
      </c>
      <c r="AY466" s="263" t="s">
        <v>159</v>
      </c>
    </row>
    <row r="467" s="2" customFormat="1" ht="24.15" customHeight="1">
      <c r="A467" s="39"/>
      <c r="B467" s="40"/>
      <c r="C467" s="235" t="s">
        <v>567</v>
      </c>
      <c r="D467" s="235" t="s">
        <v>316</v>
      </c>
      <c r="E467" s="236" t="s">
        <v>1816</v>
      </c>
      <c r="F467" s="237" t="s">
        <v>1817</v>
      </c>
      <c r="G467" s="238" t="s">
        <v>341</v>
      </c>
      <c r="H467" s="239">
        <v>12</v>
      </c>
      <c r="I467" s="240"/>
      <c r="J467" s="241">
        <f>ROUND(I467*H467,2)</f>
        <v>0</v>
      </c>
      <c r="K467" s="242"/>
      <c r="L467" s="45"/>
      <c r="M467" s="243" t="s">
        <v>1</v>
      </c>
      <c r="N467" s="244" t="s">
        <v>43</v>
      </c>
      <c r="O467" s="92"/>
      <c r="P467" s="231">
        <f>O467*H467</f>
        <v>0</v>
      </c>
      <c r="Q467" s="231">
        <v>0.00125</v>
      </c>
      <c r="R467" s="231">
        <f>Q467*H467</f>
        <v>0.014999999999999999</v>
      </c>
      <c r="S467" s="231">
        <v>0</v>
      </c>
      <c r="T467" s="232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3" t="s">
        <v>224</v>
      </c>
      <c r="AT467" s="233" t="s">
        <v>316</v>
      </c>
      <c r="AU467" s="233" t="s">
        <v>88</v>
      </c>
      <c r="AY467" s="18" t="s">
        <v>159</v>
      </c>
      <c r="BE467" s="234">
        <f>IF(N467="základní",J467,0)</f>
        <v>0</v>
      </c>
      <c r="BF467" s="234">
        <f>IF(N467="snížená",J467,0)</f>
        <v>0</v>
      </c>
      <c r="BG467" s="234">
        <f>IF(N467="zákl. přenesená",J467,0)</f>
        <v>0</v>
      </c>
      <c r="BH467" s="234">
        <f>IF(N467="sníž. přenesená",J467,0)</f>
        <v>0</v>
      </c>
      <c r="BI467" s="234">
        <f>IF(N467="nulová",J467,0)</f>
        <v>0</v>
      </c>
      <c r="BJ467" s="18" t="s">
        <v>86</v>
      </c>
      <c r="BK467" s="234">
        <f>ROUND(I467*H467,2)</f>
        <v>0</v>
      </c>
      <c r="BL467" s="18" t="s">
        <v>224</v>
      </c>
      <c r="BM467" s="233" t="s">
        <v>1818</v>
      </c>
    </row>
    <row r="468" s="2" customFormat="1" ht="16.5" customHeight="1">
      <c r="A468" s="39"/>
      <c r="B468" s="40"/>
      <c r="C468" s="220" t="s">
        <v>571</v>
      </c>
      <c r="D468" s="220" t="s">
        <v>163</v>
      </c>
      <c r="E468" s="221" t="s">
        <v>1819</v>
      </c>
      <c r="F468" s="222" t="s">
        <v>1820</v>
      </c>
      <c r="G468" s="223" t="s">
        <v>341</v>
      </c>
      <c r="H468" s="224">
        <v>12.960000000000001</v>
      </c>
      <c r="I468" s="225"/>
      <c r="J468" s="226">
        <f>ROUND(I468*H468,2)</f>
        <v>0</v>
      </c>
      <c r="K468" s="227"/>
      <c r="L468" s="228"/>
      <c r="M468" s="229" t="s">
        <v>1</v>
      </c>
      <c r="N468" s="230" t="s">
        <v>43</v>
      </c>
      <c r="O468" s="92"/>
      <c r="P468" s="231">
        <f>O468*H468</f>
        <v>0</v>
      </c>
      <c r="Q468" s="231">
        <v>0.0098899999999999995</v>
      </c>
      <c r="R468" s="231">
        <f>Q468*H468</f>
        <v>0.12817439999999999</v>
      </c>
      <c r="S468" s="231">
        <v>0</v>
      </c>
      <c r="T468" s="232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33" t="s">
        <v>295</v>
      </c>
      <c r="AT468" s="233" t="s">
        <v>163</v>
      </c>
      <c r="AU468" s="233" t="s">
        <v>88</v>
      </c>
      <c r="AY468" s="18" t="s">
        <v>159</v>
      </c>
      <c r="BE468" s="234">
        <f>IF(N468="základní",J468,0)</f>
        <v>0</v>
      </c>
      <c r="BF468" s="234">
        <f>IF(N468="snížená",J468,0)</f>
        <v>0</v>
      </c>
      <c r="BG468" s="234">
        <f>IF(N468="zákl. přenesená",J468,0)</f>
        <v>0</v>
      </c>
      <c r="BH468" s="234">
        <f>IF(N468="sníž. přenesená",J468,0)</f>
        <v>0</v>
      </c>
      <c r="BI468" s="234">
        <f>IF(N468="nulová",J468,0)</f>
        <v>0</v>
      </c>
      <c r="BJ468" s="18" t="s">
        <v>86</v>
      </c>
      <c r="BK468" s="234">
        <f>ROUND(I468*H468,2)</f>
        <v>0</v>
      </c>
      <c r="BL468" s="18" t="s">
        <v>224</v>
      </c>
      <c r="BM468" s="233" t="s">
        <v>1821</v>
      </c>
    </row>
    <row r="469" s="13" customFormat="1">
      <c r="A469" s="13"/>
      <c r="B469" s="252"/>
      <c r="C469" s="253"/>
      <c r="D469" s="254" t="s">
        <v>1361</v>
      </c>
      <c r="E469" s="253"/>
      <c r="F469" s="256" t="s">
        <v>1822</v>
      </c>
      <c r="G469" s="253"/>
      <c r="H469" s="257">
        <v>12.960000000000001</v>
      </c>
      <c r="I469" s="258"/>
      <c r="J469" s="253"/>
      <c r="K469" s="253"/>
      <c r="L469" s="259"/>
      <c r="M469" s="260"/>
      <c r="N469" s="261"/>
      <c r="O469" s="261"/>
      <c r="P469" s="261"/>
      <c r="Q469" s="261"/>
      <c r="R469" s="261"/>
      <c r="S469" s="261"/>
      <c r="T469" s="26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63" t="s">
        <v>1361</v>
      </c>
      <c r="AU469" s="263" t="s">
        <v>88</v>
      </c>
      <c r="AV469" s="13" t="s">
        <v>88</v>
      </c>
      <c r="AW469" s="13" t="s">
        <v>4</v>
      </c>
      <c r="AX469" s="13" t="s">
        <v>86</v>
      </c>
      <c r="AY469" s="263" t="s">
        <v>159</v>
      </c>
    </row>
    <row r="470" s="2" customFormat="1" ht="24.15" customHeight="1">
      <c r="A470" s="39"/>
      <c r="B470" s="40"/>
      <c r="C470" s="235" t="s">
        <v>575</v>
      </c>
      <c r="D470" s="235" t="s">
        <v>316</v>
      </c>
      <c r="E470" s="236" t="s">
        <v>1823</v>
      </c>
      <c r="F470" s="237" t="s">
        <v>1824</v>
      </c>
      <c r="G470" s="238" t="s">
        <v>341</v>
      </c>
      <c r="H470" s="239">
        <v>10.4</v>
      </c>
      <c r="I470" s="240"/>
      <c r="J470" s="241">
        <f>ROUND(I470*H470,2)</f>
        <v>0</v>
      </c>
      <c r="K470" s="242"/>
      <c r="L470" s="45"/>
      <c r="M470" s="243" t="s">
        <v>1</v>
      </c>
      <c r="N470" s="244" t="s">
        <v>43</v>
      </c>
      <c r="O470" s="92"/>
      <c r="P470" s="231">
        <f>O470*H470</f>
        <v>0</v>
      </c>
      <c r="Q470" s="231">
        <v>3.0000000000000001E-05</v>
      </c>
      <c r="R470" s="231">
        <f>Q470*H470</f>
        <v>0.00031199999999999999</v>
      </c>
      <c r="S470" s="231">
        <v>0</v>
      </c>
      <c r="T470" s="232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3" t="s">
        <v>224</v>
      </c>
      <c r="AT470" s="233" t="s">
        <v>316</v>
      </c>
      <c r="AU470" s="233" t="s">
        <v>88</v>
      </c>
      <c r="AY470" s="18" t="s">
        <v>159</v>
      </c>
      <c r="BE470" s="234">
        <f>IF(N470="základní",J470,0)</f>
        <v>0</v>
      </c>
      <c r="BF470" s="234">
        <f>IF(N470="snížená",J470,0)</f>
        <v>0</v>
      </c>
      <c r="BG470" s="234">
        <f>IF(N470="zákl. přenesená",J470,0)</f>
        <v>0</v>
      </c>
      <c r="BH470" s="234">
        <f>IF(N470="sníž. přenesená",J470,0)</f>
        <v>0</v>
      </c>
      <c r="BI470" s="234">
        <f>IF(N470="nulová",J470,0)</f>
        <v>0</v>
      </c>
      <c r="BJ470" s="18" t="s">
        <v>86</v>
      </c>
      <c r="BK470" s="234">
        <f>ROUND(I470*H470,2)</f>
        <v>0</v>
      </c>
      <c r="BL470" s="18" t="s">
        <v>224</v>
      </c>
      <c r="BM470" s="233" t="s">
        <v>1825</v>
      </c>
    </row>
    <row r="471" s="13" customFormat="1">
      <c r="A471" s="13"/>
      <c r="B471" s="252"/>
      <c r="C471" s="253"/>
      <c r="D471" s="254" t="s">
        <v>1361</v>
      </c>
      <c r="E471" s="255" t="s">
        <v>1</v>
      </c>
      <c r="F471" s="256" t="s">
        <v>1826</v>
      </c>
      <c r="G471" s="253"/>
      <c r="H471" s="257">
        <v>10.4</v>
      </c>
      <c r="I471" s="258"/>
      <c r="J471" s="253"/>
      <c r="K471" s="253"/>
      <c r="L471" s="259"/>
      <c r="M471" s="260"/>
      <c r="N471" s="261"/>
      <c r="O471" s="261"/>
      <c r="P471" s="261"/>
      <c r="Q471" s="261"/>
      <c r="R471" s="261"/>
      <c r="S471" s="261"/>
      <c r="T471" s="26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63" t="s">
        <v>1361</v>
      </c>
      <c r="AU471" s="263" t="s">
        <v>88</v>
      </c>
      <c r="AV471" s="13" t="s">
        <v>88</v>
      </c>
      <c r="AW471" s="13" t="s">
        <v>34</v>
      </c>
      <c r="AX471" s="13" t="s">
        <v>78</v>
      </c>
      <c r="AY471" s="263" t="s">
        <v>159</v>
      </c>
    </row>
    <row r="472" s="14" customFormat="1">
      <c r="A472" s="14"/>
      <c r="B472" s="264"/>
      <c r="C472" s="265"/>
      <c r="D472" s="254" t="s">
        <v>1361</v>
      </c>
      <c r="E472" s="266" t="s">
        <v>1</v>
      </c>
      <c r="F472" s="267" t="s">
        <v>1363</v>
      </c>
      <c r="G472" s="265"/>
      <c r="H472" s="268">
        <v>10.4</v>
      </c>
      <c r="I472" s="269"/>
      <c r="J472" s="265"/>
      <c r="K472" s="265"/>
      <c r="L472" s="270"/>
      <c r="M472" s="271"/>
      <c r="N472" s="272"/>
      <c r="O472" s="272"/>
      <c r="P472" s="272"/>
      <c r="Q472" s="272"/>
      <c r="R472" s="272"/>
      <c r="S472" s="272"/>
      <c r="T472" s="273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74" t="s">
        <v>1361</v>
      </c>
      <c r="AU472" s="274" t="s">
        <v>88</v>
      </c>
      <c r="AV472" s="14" t="s">
        <v>168</v>
      </c>
      <c r="AW472" s="14" t="s">
        <v>34</v>
      </c>
      <c r="AX472" s="14" t="s">
        <v>86</v>
      </c>
      <c r="AY472" s="274" t="s">
        <v>159</v>
      </c>
    </row>
    <row r="473" s="2" customFormat="1" ht="16.5" customHeight="1">
      <c r="A473" s="39"/>
      <c r="B473" s="40"/>
      <c r="C473" s="220" t="s">
        <v>579</v>
      </c>
      <c r="D473" s="220" t="s">
        <v>163</v>
      </c>
      <c r="E473" s="221" t="s">
        <v>1827</v>
      </c>
      <c r="F473" s="222" t="s">
        <v>1828</v>
      </c>
      <c r="G473" s="223" t="s">
        <v>341</v>
      </c>
      <c r="H473" s="224">
        <v>11.231999999999999</v>
      </c>
      <c r="I473" s="225"/>
      <c r="J473" s="226">
        <f>ROUND(I473*H473,2)</f>
        <v>0</v>
      </c>
      <c r="K473" s="227"/>
      <c r="L473" s="228"/>
      <c r="M473" s="229" t="s">
        <v>1</v>
      </c>
      <c r="N473" s="230" t="s">
        <v>43</v>
      </c>
      <c r="O473" s="92"/>
      <c r="P473" s="231">
        <f>O473*H473</f>
        <v>0</v>
      </c>
      <c r="Q473" s="231">
        <v>0.00089999999999999998</v>
      </c>
      <c r="R473" s="231">
        <f>Q473*H473</f>
        <v>0.010108799999999999</v>
      </c>
      <c r="S473" s="231">
        <v>0</v>
      </c>
      <c r="T473" s="232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3" t="s">
        <v>295</v>
      </c>
      <c r="AT473" s="233" t="s">
        <v>163</v>
      </c>
      <c r="AU473" s="233" t="s">
        <v>88</v>
      </c>
      <c r="AY473" s="18" t="s">
        <v>159</v>
      </c>
      <c r="BE473" s="234">
        <f>IF(N473="základní",J473,0)</f>
        <v>0</v>
      </c>
      <c r="BF473" s="234">
        <f>IF(N473="snížená",J473,0)</f>
        <v>0</v>
      </c>
      <c r="BG473" s="234">
        <f>IF(N473="zákl. přenesená",J473,0)</f>
        <v>0</v>
      </c>
      <c r="BH473" s="234">
        <f>IF(N473="sníž. přenesená",J473,0)</f>
        <v>0</v>
      </c>
      <c r="BI473" s="234">
        <f>IF(N473="nulová",J473,0)</f>
        <v>0</v>
      </c>
      <c r="BJ473" s="18" t="s">
        <v>86</v>
      </c>
      <c r="BK473" s="234">
        <f>ROUND(I473*H473,2)</f>
        <v>0</v>
      </c>
      <c r="BL473" s="18" t="s">
        <v>224</v>
      </c>
      <c r="BM473" s="233" t="s">
        <v>1829</v>
      </c>
    </row>
    <row r="474" s="13" customFormat="1">
      <c r="A474" s="13"/>
      <c r="B474" s="252"/>
      <c r="C474" s="253"/>
      <c r="D474" s="254" t="s">
        <v>1361</v>
      </c>
      <c r="E474" s="253"/>
      <c r="F474" s="256" t="s">
        <v>1830</v>
      </c>
      <c r="G474" s="253"/>
      <c r="H474" s="257">
        <v>11.231999999999999</v>
      </c>
      <c r="I474" s="258"/>
      <c r="J474" s="253"/>
      <c r="K474" s="253"/>
      <c r="L474" s="259"/>
      <c r="M474" s="260"/>
      <c r="N474" s="261"/>
      <c r="O474" s="261"/>
      <c r="P474" s="261"/>
      <c r="Q474" s="261"/>
      <c r="R474" s="261"/>
      <c r="S474" s="261"/>
      <c r="T474" s="26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63" t="s">
        <v>1361</v>
      </c>
      <c r="AU474" s="263" t="s">
        <v>88</v>
      </c>
      <c r="AV474" s="13" t="s">
        <v>88</v>
      </c>
      <c r="AW474" s="13" t="s">
        <v>4</v>
      </c>
      <c r="AX474" s="13" t="s">
        <v>86</v>
      </c>
      <c r="AY474" s="263" t="s">
        <v>159</v>
      </c>
    </row>
    <row r="475" s="2" customFormat="1" ht="24.15" customHeight="1">
      <c r="A475" s="39"/>
      <c r="B475" s="40"/>
      <c r="C475" s="235" t="s">
        <v>583</v>
      </c>
      <c r="D475" s="235" t="s">
        <v>316</v>
      </c>
      <c r="E475" s="236" t="s">
        <v>1831</v>
      </c>
      <c r="F475" s="237" t="s">
        <v>1832</v>
      </c>
      <c r="G475" s="238" t="s">
        <v>1427</v>
      </c>
      <c r="H475" s="239">
        <v>5.2199999999999998</v>
      </c>
      <c r="I475" s="240"/>
      <c r="J475" s="241">
        <f>ROUND(I475*H475,2)</f>
        <v>0</v>
      </c>
      <c r="K475" s="242"/>
      <c r="L475" s="45"/>
      <c r="M475" s="243" t="s">
        <v>1</v>
      </c>
      <c r="N475" s="244" t="s">
        <v>43</v>
      </c>
      <c r="O475" s="92"/>
      <c r="P475" s="231">
        <f>O475*H475</f>
        <v>0</v>
      </c>
      <c r="Q475" s="231">
        <v>0</v>
      </c>
      <c r="R475" s="231">
        <f>Q475*H475</f>
        <v>0</v>
      </c>
      <c r="S475" s="231">
        <v>0</v>
      </c>
      <c r="T475" s="232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3" t="s">
        <v>224</v>
      </c>
      <c r="AT475" s="233" t="s">
        <v>316</v>
      </c>
      <c r="AU475" s="233" t="s">
        <v>88</v>
      </c>
      <c r="AY475" s="18" t="s">
        <v>159</v>
      </c>
      <c r="BE475" s="234">
        <f>IF(N475="základní",J475,0)</f>
        <v>0</v>
      </c>
      <c r="BF475" s="234">
        <f>IF(N475="snížená",J475,0)</f>
        <v>0</v>
      </c>
      <c r="BG475" s="234">
        <f>IF(N475="zákl. přenesená",J475,0)</f>
        <v>0</v>
      </c>
      <c r="BH475" s="234">
        <f>IF(N475="sníž. přenesená",J475,0)</f>
        <v>0</v>
      </c>
      <c r="BI475" s="234">
        <f>IF(N475="nulová",J475,0)</f>
        <v>0</v>
      </c>
      <c r="BJ475" s="18" t="s">
        <v>86</v>
      </c>
      <c r="BK475" s="234">
        <f>ROUND(I475*H475,2)</f>
        <v>0</v>
      </c>
      <c r="BL475" s="18" t="s">
        <v>224</v>
      </c>
      <c r="BM475" s="233" t="s">
        <v>1833</v>
      </c>
    </row>
    <row r="476" s="12" customFormat="1" ht="22.8" customHeight="1">
      <c r="A476" s="12"/>
      <c r="B476" s="204"/>
      <c r="C476" s="205"/>
      <c r="D476" s="206" t="s">
        <v>77</v>
      </c>
      <c r="E476" s="218" t="s">
        <v>1834</v>
      </c>
      <c r="F476" s="218" t="s">
        <v>1835</v>
      </c>
      <c r="G476" s="205"/>
      <c r="H476" s="205"/>
      <c r="I476" s="208"/>
      <c r="J476" s="219">
        <f>BK476</f>
        <v>0</v>
      </c>
      <c r="K476" s="205"/>
      <c r="L476" s="210"/>
      <c r="M476" s="211"/>
      <c r="N476" s="212"/>
      <c r="O476" s="212"/>
      <c r="P476" s="213">
        <f>SUM(P477:P541)</f>
        <v>0</v>
      </c>
      <c r="Q476" s="212"/>
      <c r="R476" s="213">
        <f>SUM(R477:R541)</f>
        <v>0.39321435999999998</v>
      </c>
      <c r="S476" s="212"/>
      <c r="T476" s="214">
        <f>SUM(T477:T541)</f>
        <v>0.183</v>
      </c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215" t="s">
        <v>88</v>
      </c>
      <c r="AT476" s="216" t="s">
        <v>77</v>
      </c>
      <c r="AU476" s="216" t="s">
        <v>86</v>
      </c>
      <c r="AY476" s="215" t="s">
        <v>159</v>
      </c>
      <c r="BK476" s="217">
        <f>SUM(BK477:BK541)</f>
        <v>0</v>
      </c>
    </row>
    <row r="477" s="2" customFormat="1" ht="24.15" customHeight="1">
      <c r="A477" s="39"/>
      <c r="B477" s="40"/>
      <c r="C477" s="235" t="s">
        <v>587</v>
      </c>
      <c r="D477" s="235" t="s">
        <v>316</v>
      </c>
      <c r="E477" s="236" t="s">
        <v>1836</v>
      </c>
      <c r="F477" s="237" t="s">
        <v>1837</v>
      </c>
      <c r="G477" s="238" t="s">
        <v>1419</v>
      </c>
      <c r="H477" s="239">
        <v>4.3200000000000003</v>
      </c>
      <c r="I477" s="240"/>
      <c r="J477" s="241">
        <f>ROUND(I477*H477,2)</f>
        <v>0</v>
      </c>
      <c r="K477" s="242"/>
      <c r="L477" s="45"/>
      <c r="M477" s="243" t="s">
        <v>1</v>
      </c>
      <c r="N477" s="244" t="s">
        <v>43</v>
      </c>
      <c r="O477" s="92"/>
      <c r="P477" s="231">
        <f>O477*H477</f>
        <v>0</v>
      </c>
      <c r="Q477" s="231">
        <v>0.00027</v>
      </c>
      <c r="R477" s="231">
        <f>Q477*H477</f>
        <v>0.0011664000000000002</v>
      </c>
      <c r="S477" s="231">
        <v>0</v>
      </c>
      <c r="T477" s="232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3" t="s">
        <v>224</v>
      </c>
      <c r="AT477" s="233" t="s">
        <v>316</v>
      </c>
      <c r="AU477" s="233" t="s">
        <v>88</v>
      </c>
      <c r="AY477" s="18" t="s">
        <v>159</v>
      </c>
      <c r="BE477" s="234">
        <f>IF(N477="základní",J477,0)</f>
        <v>0</v>
      </c>
      <c r="BF477" s="234">
        <f>IF(N477="snížená",J477,0)</f>
        <v>0</v>
      </c>
      <c r="BG477" s="234">
        <f>IF(N477="zákl. přenesená",J477,0)</f>
        <v>0</v>
      </c>
      <c r="BH477" s="234">
        <f>IF(N477="sníž. přenesená",J477,0)</f>
        <v>0</v>
      </c>
      <c r="BI477" s="234">
        <f>IF(N477="nulová",J477,0)</f>
        <v>0</v>
      </c>
      <c r="BJ477" s="18" t="s">
        <v>86</v>
      </c>
      <c r="BK477" s="234">
        <f>ROUND(I477*H477,2)</f>
        <v>0</v>
      </c>
      <c r="BL477" s="18" t="s">
        <v>224</v>
      </c>
      <c r="BM477" s="233" t="s">
        <v>1838</v>
      </c>
    </row>
    <row r="478" s="15" customFormat="1">
      <c r="A478" s="15"/>
      <c r="B478" s="275"/>
      <c r="C478" s="276"/>
      <c r="D478" s="254" t="s">
        <v>1361</v>
      </c>
      <c r="E478" s="277" t="s">
        <v>1</v>
      </c>
      <c r="F478" s="278" t="s">
        <v>1839</v>
      </c>
      <c r="G478" s="276"/>
      <c r="H478" s="277" t="s">
        <v>1</v>
      </c>
      <c r="I478" s="279"/>
      <c r="J478" s="276"/>
      <c r="K478" s="276"/>
      <c r="L478" s="280"/>
      <c r="M478" s="281"/>
      <c r="N478" s="282"/>
      <c r="O478" s="282"/>
      <c r="P478" s="282"/>
      <c r="Q478" s="282"/>
      <c r="R478" s="282"/>
      <c r="S478" s="282"/>
      <c r="T478" s="283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84" t="s">
        <v>1361</v>
      </c>
      <c r="AU478" s="284" t="s">
        <v>88</v>
      </c>
      <c r="AV478" s="15" t="s">
        <v>86</v>
      </c>
      <c r="AW478" s="15" t="s">
        <v>34</v>
      </c>
      <c r="AX478" s="15" t="s">
        <v>78</v>
      </c>
      <c r="AY478" s="284" t="s">
        <v>159</v>
      </c>
    </row>
    <row r="479" s="15" customFormat="1">
      <c r="A479" s="15"/>
      <c r="B479" s="275"/>
      <c r="C479" s="276"/>
      <c r="D479" s="254" t="s">
        <v>1361</v>
      </c>
      <c r="E479" s="277" t="s">
        <v>1</v>
      </c>
      <c r="F479" s="278" t="s">
        <v>1840</v>
      </c>
      <c r="G479" s="276"/>
      <c r="H479" s="277" t="s">
        <v>1</v>
      </c>
      <c r="I479" s="279"/>
      <c r="J479" s="276"/>
      <c r="K479" s="276"/>
      <c r="L479" s="280"/>
      <c r="M479" s="281"/>
      <c r="N479" s="282"/>
      <c r="O479" s="282"/>
      <c r="P479" s="282"/>
      <c r="Q479" s="282"/>
      <c r="R479" s="282"/>
      <c r="S479" s="282"/>
      <c r="T479" s="283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84" t="s">
        <v>1361</v>
      </c>
      <c r="AU479" s="284" t="s">
        <v>88</v>
      </c>
      <c r="AV479" s="15" t="s">
        <v>86</v>
      </c>
      <c r="AW479" s="15" t="s">
        <v>34</v>
      </c>
      <c r="AX479" s="15" t="s">
        <v>78</v>
      </c>
      <c r="AY479" s="284" t="s">
        <v>159</v>
      </c>
    </row>
    <row r="480" s="13" customFormat="1">
      <c r="A480" s="13"/>
      <c r="B480" s="252"/>
      <c r="C480" s="253"/>
      <c r="D480" s="254" t="s">
        <v>1361</v>
      </c>
      <c r="E480" s="255" t="s">
        <v>1</v>
      </c>
      <c r="F480" s="256" t="s">
        <v>1841</v>
      </c>
      <c r="G480" s="253"/>
      <c r="H480" s="257">
        <v>4.3200000000000003</v>
      </c>
      <c r="I480" s="258"/>
      <c r="J480" s="253"/>
      <c r="K480" s="253"/>
      <c r="L480" s="259"/>
      <c r="M480" s="260"/>
      <c r="N480" s="261"/>
      <c r="O480" s="261"/>
      <c r="P480" s="261"/>
      <c r="Q480" s="261"/>
      <c r="R480" s="261"/>
      <c r="S480" s="261"/>
      <c r="T480" s="26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63" t="s">
        <v>1361</v>
      </c>
      <c r="AU480" s="263" t="s">
        <v>88</v>
      </c>
      <c r="AV480" s="13" t="s">
        <v>88</v>
      </c>
      <c r="AW480" s="13" t="s">
        <v>34</v>
      </c>
      <c r="AX480" s="13" t="s">
        <v>78</v>
      </c>
      <c r="AY480" s="263" t="s">
        <v>159</v>
      </c>
    </row>
    <row r="481" s="14" customFormat="1">
      <c r="A481" s="14"/>
      <c r="B481" s="264"/>
      <c r="C481" s="265"/>
      <c r="D481" s="254" t="s">
        <v>1361</v>
      </c>
      <c r="E481" s="266" t="s">
        <v>1</v>
      </c>
      <c r="F481" s="267" t="s">
        <v>1363</v>
      </c>
      <c r="G481" s="265"/>
      <c r="H481" s="268">
        <v>4.3200000000000003</v>
      </c>
      <c r="I481" s="269"/>
      <c r="J481" s="265"/>
      <c r="K481" s="265"/>
      <c r="L481" s="270"/>
      <c r="M481" s="271"/>
      <c r="N481" s="272"/>
      <c r="O481" s="272"/>
      <c r="P481" s="272"/>
      <c r="Q481" s="272"/>
      <c r="R481" s="272"/>
      <c r="S481" s="272"/>
      <c r="T481" s="273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74" t="s">
        <v>1361</v>
      </c>
      <c r="AU481" s="274" t="s">
        <v>88</v>
      </c>
      <c r="AV481" s="14" t="s">
        <v>168</v>
      </c>
      <c r="AW481" s="14" t="s">
        <v>34</v>
      </c>
      <c r="AX481" s="14" t="s">
        <v>86</v>
      </c>
      <c r="AY481" s="274" t="s">
        <v>159</v>
      </c>
    </row>
    <row r="482" s="2" customFormat="1" ht="24.15" customHeight="1">
      <c r="A482" s="39"/>
      <c r="B482" s="40"/>
      <c r="C482" s="220" t="s">
        <v>591</v>
      </c>
      <c r="D482" s="220" t="s">
        <v>163</v>
      </c>
      <c r="E482" s="221" t="s">
        <v>1842</v>
      </c>
      <c r="F482" s="222" t="s">
        <v>1843</v>
      </c>
      <c r="G482" s="223" t="s">
        <v>1419</v>
      </c>
      <c r="H482" s="224">
        <v>4.3200000000000003</v>
      </c>
      <c r="I482" s="225"/>
      <c r="J482" s="226">
        <f>ROUND(I482*H482,2)</f>
        <v>0</v>
      </c>
      <c r="K482" s="227"/>
      <c r="L482" s="228"/>
      <c r="M482" s="229" t="s">
        <v>1</v>
      </c>
      <c r="N482" s="230" t="s">
        <v>43</v>
      </c>
      <c r="O482" s="92"/>
      <c r="P482" s="231">
        <f>O482*H482</f>
        <v>0</v>
      </c>
      <c r="Q482" s="231">
        <v>0.02639</v>
      </c>
      <c r="R482" s="231">
        <f>Q482*H482</f>
        <v>0.1140048</v>
      </c>
      <c r="S482" s="231">
        <v>0</v>
      </c>
      <c r="T482" s="232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3" t="s">
        <v>295</v>
      </c>
      <c r="AT482" s="233" t="s">
        <v>163</v>
      </c>
      <c r="AU482" s="233" t="s">
        <v>88</v>
      </c>
      <c r="AY482" s="18" t="s">
        <v>159</v>
      </c>
      <c r="BE482" s="234">
        <f>IF(N482="základní",J482,0)</f>
        <v>0</v>
      </c>
      <c r="BF482" s="234">
        <f>IF(N482="snížená",J482,0)</f>
        <v>0</v>
      </c>
      <c r="BG482" s="234">
        <f>IF(N482="zákl. přenesená",J482,0)</f>
        <v>0</v>
      </c>
      <c r="BH482" s="234">
        <f>IF(N482="sníž. přenesená",J482,0)</f>
        <v>0</v>
      </c>
      <c r="BI482" s="234">
        <f>IF(N482="nulová",J482,0)</f>
        <v>0</v>
      </c>
      <c r="BJ482" s="18" t="s">
        <v>86</v>
      </c>
      <c r="BK482" s="234">
        <f>ROUND(I482*H482,2)</f>
        <v>0</v>
      </c>
      <c r="BL482" s="18" t="s">
        <v>224</v>
      </c>
      <c r="BM482" s="233" t="s">
        <v>1844</v>
      </c>
    </row>
    <row r="483" s="15" customFormat="1">
      <c r="A483" s="15"/>
      <c r="B483" s="275"/>
      <c r="C483" s="276"/>
      <c r="D483" s="254" t="s">
        <v>1361</v>
      </c>
      <c r="E483" s="277" t="s">
        <v>1</v>
      </c>
      <c r="F483" s="278" t="s">
        <v>1839</v>
      </c>
      <c r="G483" s="276"/>
      <c r="H483" s="277" t="s">
        <v>1</v>
      </c>
      <c r="I483" s="279"/>
      <c r="J483" s="276"/>
      <c r="K483" s="276"/>
      <c r="L483" s="280"/>
      <c r="M483" s="281"/>
      <c r="N483" s="282"/>
      <c r="O483" s="282"/>
      <c r="P483" s="282"/>
      <c r="Q483" s="282"/>
      <c r="R483" s="282"/>
      <c r="S483" s="282"/>
      <c r="T483" s="283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84" t="s">
        <v>1361</v>
      </c>
      <c r="AU483" s="284" t="s">
        <v>88</v>
      </c>
      <c r="AV483" s="15" t="s">
        <v>86</v>
      </c>
      <c r="AW483" s="15" t="s">
        <v>34</v>
      </c>
      <c r="AX483" s="15" t="s">
        <v>78</v>
      </c>
      <c r="AY483" s="284" t="s">
        <v>159</v>
      </c>
    </row>
    <row r="484" s="15" customFormat="1">
      <c r="A484" s="15"/>
      <c r="B484" s="275"/>
      <c r="C484" s="276"/>
      <c r="D484" s="254" t="s">
        <v>1361</v>
      </c>
      <c r="E484" s="277" t="s">
        <v>1</v>
      </c>
      <c r="F484" s="278" t="s">
        <v>1840</v>
      </c>
      <c r="G484" s="276"/>
      <c r="H484" s="277" t="s">
        <v>1</v>
      </c>
      <c r="I484" s="279"/>
      <c r="J484" s="276"/>
      <c r="K484" s="276"/>
      <c r="L484" s="280"/>
      <c r="M484" s="281"/>
      <c r="N484" s="282"/>
      <c r="O484" s="282"/>
      <c r="P484" s="282"/>
      <c r="Q484" s="282"/>
      <c r="R484" s="282"/>
      <c r="S484" s="282"/>
      <c r="T484" s="283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84" t="s">
        <v>1361</v>
      </c>
      <c r="AU484" s="284" t="s">
        <v>88</v>
      </c>
      <c r="AV484" s="15" t="s">
        <v>86</v>
      </c>
      <c r="AW484" s="15" t="s">
        <v>34</v>
      </c>
      <c r="AX484" s="15" t="s">
        <v>78</v>
      </c>
      <c r="AY484" s="284" t="s">
        <v>159</v>
      </c>
    </row>
    <row r="485" s="13" customFormat="1">
      <c r="A485" s="13"/>
      <c r="B485" s="252"/>
      <c r="C485" s="253"/>
      <c r="D485" s="254" t="s">
        <v>1361</v>
      </c>
      <c r="E485" s="255" t="s">
        <v>1</v>
      </c>
      <c r="F485" s="256" t="s">
        <v>1841</v>
      </c>
      <c r="G485" s="253"/>
      <c r="H485" s="257">
        <v>4.3200000000000003</v>
      </c>
      <c r="I485" s="258"/>
      <c r="J485" s="253"/>
      <c r="K485" s="253"/>
      <c r="L485" s="259"/>
      <c r="M485" s="260"/>
      <c r="N485" s="261"/>
      <c r="O485" s="261"/>
      <c r="P485" s="261"/>
      <c r="Q485" s="261"/>
      <c r="R485" s="261"/>
      <c r="S485" s="261"/>
      <c r="T485" s="26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63" t="s">
        <v>1361</v>
      </c>
      <c r="AU485" s="263" t="s">
        <v>88</v>
      </c>
      <c r="AV485" s="13" t="s">
        <v>88</v>
      </c>
      <c r="AW485" s="13" t="s">
        <v>34</v>
      </c>
      <c r="AX485" s="13" t="s">
        <v>78</v>
      </c>
      <c r="AY485" s="263" t="s">
        <v>159</v>
      </c>
    </row>
    <row r="486" s="14" customFormat="1">
      <c r="A486" s="14"/>
      <c r="B486" s="264"/>
      <c r="C486" s="265"/>
      <c r="D486" s="254" t="s">
        <v>1361</v>
      </c>
      <c r="E486" s="266" t="s">
        <v>1</v>
      </c>
      <c r="F486" s="267" t="s">
        <v>1363</v>
      </c>
      <c r="G486" s="265"/>
      <c r="H486" s="268">
        <v>4.3200000000000003</v>
      </c>
      <c r="I486" s="269"/>
      <c r="J486" s="265"/>
      <c r="K486" s="265"/>
      <c r="L486" s="270"/>
      <c r="M486" s="271"/>
      <c r="N486" s="272"/>
      <c r="O486" s="272"/>
      <c r="P486" s="272"/>
      <c r="Q486" s="272"/>
      <c r="R486" s="272"/>
      <c r="S486" s="272"/>
      <c r="T486" s="273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74" t="s">
        <v>1361</v>
      </c>
      <c r="AU486" s="274" t="s">
        <v>88</v>
      </c>
      <c r="AV486" s="14" t="s">
        <v>168</v>
      </c>
      <c r="AW486" s="14" t="s">
        <v>34</v>
      </c>
      <c r="AX486" s="14" t="s">
        <v>86</v>
      </c>
      <c r="AY486" s="274" t="s">
        <v>159</v>
      </c>
    </row>
    <row r="487" s="2" customFormat="1" ht="24.15" customHeight="1">
      <c r="A487" s="39"/>
      <c r="B487" s="40"/>
      <c r="C487" s="235" t="s">
        <v>595</v>
      </c>
      <c r="D487" s="235" t="s">
        <v>316</v>
      </c>
      <c r="E487" s="236" t="s">
        <v>1845</v>
      </c>
      <c r="F487" s="237" t="s">
        <v>1846</v>
      </c>
      <c r="G487" s="238" t="s">
        <v>166</v>
      </c>
      <c r="H487" s="239">
        <v>1</v>
      </c>
      <c r="I487" s="240"/>
      <c r="J487" s="241">
        <f>ROUND(I487*H487,2)</f>
        <v>0</v>
      </c>
      <c r="K487" s="242"/>
      <c r="L487" s="45"/>
      <c r="M487" s="243" t="s">
        <v>1</v>
      </c>
      <c r="N487" s="244" t="s">
        <v>43</v>
      </c>
      <c r="O487" s="92"/>
      <c r="P487" s="231">
        <f>O487*H487</f>
        <v>0</v>
      </c>
      <c r="Q487" s="231">
        <v>0.00027</v>
      </c>
      <c r="R487" s="231">
        <f>Q487*H487</f>
        <v>0.00027</v>
      </c>
      <c r="S487" s="231">
        <v>0</v>
      </c>
      <c r="T487" s="232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3" t="s">
        <v>224</v>
      </c>
      <c r="AT487" s="233" t="s">
        <v>316</v>
      </c>
      <c r="AU487" s="233" t="s">
        <v>88</v>
      </c>
      <c r="AY487" s="18" t="s">
        <v>159</v>
      </c>
      <c r="BE487" s="234">
        <f>IF(N487="základní",J487,0)</f>
        <v>0</v>
      </c>
      <c r="BF487" s="234">
        <f>IF(N487="snížená",J487,0)</f>
        <v>0</v>
      </c>
      <c r="BG487" s="234">
        <f>IF(N487="zákl. přenesená",J487,0)</f>
        <v>0</v>
      </c>
      <c r="BH487" s="234">
        <f>IF(N487="sníž. přenesená",J487,0)</f>
        <v>0</v>
      </c>
      <c r="BI487" s="234">
        <f>IF(N487="nulová",J487,0)</f>
        <v>0</v>
      </c>
      <c r="BJ487" s="18" t="s">
        <v>86</v>
      </c>
      <c r="BK487" s="234">
        <f>ROUND(I487*H487,2)</f>
        <v>0</v>
      </c>
      <c r="BL487" s="18" t="s">
        <v>224</v>
      </c>
      <c r="BM487" s="233" t="s">
        <v>1847</v>
      </c>
    </row>
    <row r="488" s="15" customFormat="1">
      <c r="A488" s="15"/>
      <c r="B488" s="275"/>
      <c r="C488" s="276"/>
      <c r="D488" s="254" t="s">
        <v>1361</v>
      </c>
      <c r="E488" s="277" t="s">
        <v>1</v>
      </c>
      <c r="F488" s="278" t="s">
        <v>1839</v>
      </c>
      <c r="G488" s="276"/>
      <c r="H488" s="277" t="s">
        <v>1</v>
      </c>
      <c r="I488" s="279"/>
      <c r="J488" s="276"/>
      <c r="K488" s="276"/>
      <c r="L488" s="280"/>
      <c r="M488" s="281"/>
      <c r="N488" s="282"/>
      <c r="O488" s="282"/>
      <c r="P488" s="282"/>
      <c r="Q488" s="282"/>
      <c r="R488" s="282"/>
      <c r="S488" s="282"/>
      <c r="T488" s="283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84" t="s">
        <v>1361</v>
      </c>
      <c r="AU488" s="284" t="s">
        <v>88</v>
      </c>
      <c r="AV488" s="15" t="s">
        <v>86</v>
      </c>
      <c r="AW488" s="15" t="s">
        <v>34</v>
      </c>
      <c r="AX488" s="15" t="s">
        <v>78</v>
      </c>
      <c r="AY488" s="284" t="s">
        <v>159</v>
      </c>
    </row>
    <row r="489" s="15" customFormat="1">
      <c r="A489" s="15"/>
      <c r="B489" s="275"/>
      <c r="C489" s="276"/>
      <c r="D489" s="254" t="s">
        <v>1361</v>
      </c>
      <c r="E489" s="277" t="s">
        <v>1</v>
      </c>
      <c r="F489" s="278" t="s">
        <v>1848</v>
      </c>
      <c r="G489" s="276"/>
      <c r="H489" s="277" t="s">
        <v>1</v>
      </c>
      <c r="I489" s="279"/>
      <c r="J489" s="276"/>
      <c r="K489" s="276"/>
      <c r="L489" s="280"/>
      <c r="M489" s="281"/>
      <c r="N489" s="282"/>
      <c r="O489" s="282"/>
      <c r="P489" s="282"/>
      <c r="Q489" s="282"/>
      <c r="R489" s="282"/>
      <c r="S489" s="282"/>
      <c r="T489" s="283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84" t="s">
        <v>1361</v>
      </c>
      <c r="AU489" s="284" t="s">
        <v>88</v>
      </c>
      <c r="AV489" s="15" t="s">
        <v>86</v>
      </c>
      <c r="AW489" s="15" t="s">
        <v>34</v>
      </c>
      <c r="AX489" s="15" t="s">
        <v>78</v>
      </c>
      <c r="AY489" s="284" t="s">
        <v>159</v>
      </c>
    </row>
    <row r="490" s="13" customFormat="1">
      <c r="A490" s="13"/>
      <c r="B490" s="252"/>
      <c r="C490" s="253"/>
      <c r="D490" s="254" t="s">
        <v>1361</v>
      </c>
      <c r="E490" s="255" t="s">
        <v>1</v>
      </c>
      <c r="F490" s="256" t="s">
        <v>86</v>
      </c>
      <c r="G490" s="253"/>
      <c r="H490" s="257">
        <v>1</v>
      </c>
      <c r="I490" s="258"/>
      <c r="J490" s="253"/>
      <c r="K490" s="253"/>
      <c r="L490" s="259"/>
      <c r="M490" s="260"/>
      <c r="N490" s="261"/>
      <c r="O490" s="261"/>
      <c r="P490" s="261"/>
      <c r="Q490" s="261"/>
      <c r="R490" s="261"/>
      <c r="S490" s="261"/>
      <c r="T490" s="26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63" t="s">
        <v>1361</v>
      </c>
      <c r="AU490" s="263" t="s">
        <v>88</v>
      </c>
      <c r="AV490" s="13" t="s">
        <v>88</v>
      </c>
      <c r="AW490" s="13" t="s">
        <v>34</v>
      </c>
      <c r="AX490" s="13" t="s">
        <v>78</v>
      </c>
      <c r="AY490" s="263" t="s">
        <v>159</v>
      </c>
    </row>
    <row r="491" s="14" customFormat="1">
      <c r="A491" s="14"/>
      <c r="B491" s="264"/>
      <c r="C491" s="265"/>
      <c r="D491" s="254" t="s">
        <v>1361</v>
      </c>
      <c r="E491" s="266" t="s">
        <v>1</v>
      </c>
      <c r="F491" s="267" t="s">
        <v>1363</v>
      </c>
      <c r="G491" s="265"/>
      <c r="H491" s="268">
        <v>1</v>
      </c>
      <c r="I491" s="269"/>
      <c r="J491" s="265"/>
      <c r="K491" s="265"/>
      <c r="L491" s="270"/>
      <c r="M491" s="271"/>
      <c r="N491" s="272"/>
      <c r="O491" s="272"/>
      <c r="P491" s="272"/>
      <c r="Q491" s="272"/>
      <c r="R491" s="272"/>
      <c r="S491" s="272"/>
      <c r="T491" s="273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74" t="s">
        <v>1361</v>
      </c>
      <c r="AU491" s="274" t="s">
        <v>88</v>
      </c>
      <c r="AV491" s="14" t="s">
        <v>168</v>
      </c>
      <c r="AW491" s="14" t="s">
        <v>34</v>
      </c>
      <c r="AX491" s="14" t="s">
        <v>86</v>
      </c>
      <c r="AY491" s="274" t="s">
        <v>159</v>
      </c>
    </row>
    <row r="492" s="2" customFormat="1" ht="24.15" customHeight="1">
      <c r="A492" s="39"/>
      <c r="B492" s="40"/>
      <c r="C492" s="220" t="s">
        <v>599</v>
      </c>
      <c r="D492" s="220" t="s">
        <v>163</v>
      </c>
      <c r="E492" s="221" t="s">
        <v>1849</v>
      </c>
      <c r="F492" s="222" t="s">
        <v>1850</v>
      </c>
      <c r="G492" s="223" t="s">
        <v>1419</v>
      </c>
      <c r="H492" s="224">
        <v>0.90000000000000002</v>
      </c>
      <c r="I492" s="225"/>
      <c r="J492" s="226">
        <f>ROUND(I492*H492,2)</f>
        <v>0</v>
      </c>
      <c r="K492" s="227"/>
      <c r="L492" s="228"/>
      <c r="M492" s="229" t="s">
        <v>1</v>
      </c>
      <c r="N492" s="230" t="s">
        <v>43</v>
      </c>
      <c r="O492" s="92"/>
      <c r="P492" s="231">
        <f>O492*H492</f>
        <v>0</v>
      </c>
      <c r="Q492" s="231">
        <v>0.029170000000000001</v>
      </c>
      <c r="R492" s="231">
        <f>Q492*H492</f>
        <v>0.026253000000000002</v>
      </c>
      <c r="S492" s="231">
        <v>0</v>
      </c>
      <c r="T492" s="232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3" t="s">
        <v>295</v>
      </c>
      <c r="AT492" s="233" t="s">
        <v>163</v>
      </c>
      <c r="AU492" s="233" t="s">
        <v>88</v>
      </c>
      <c r="AY492" s="18" t="s">
        <v>159</v>
      </c>
      <c r="BE492" s="234">
        <f>IF(N492="základní",J492,0)</f>
        <v>0</v>
      </c>
      <c r="BF492" s="234">
        <f>IF(N492="snížená",J492,0)</f>
        <v>0</v>
      </c>
      <c r="BG492" s="234">
        <f>IF(N492="zákl. přenesená",J492,0)</f>
        <v>0</v>
      </c>
      <c r="BH492" s="234">
        <f>IF(N492="sníž. přenesená",J492,0)</f>
        <v>0</v>
      </c>
      <c r="BI492" s="234">
        <f>IF(N492="nulová",J492,0)</f>
        <v>0</v>
      </c>
      <c r="BJ492" s="18" t="s">
        <v>86</v>
      </c>
      <c r="BK492" s="234">
        <f>ROUND(I492*H492,2)</f>
        <v>0</v>
      </c>
      <c r="BL492" s="18" t="s">
        <v>224</v>
      </c>
      <c r="BM492" s="233" t="s">
        <v>1851</v>
      </c>
    </row>
    <row r="493" s="15" customFormat="1">
      <c r="A493" s="15"/>
      <c r="B493" s="275"/>
      <c r="C493" s="276"/>
      <c r="D493" s="254" t="s">
        <v>1361</v>
      </c>
      <c r="E493" s="277" t="s">
        <v>1</v>
      </c>
      <c r="F493" s="278" t="s">
        <v>1848</v>
      </c>
      <c r="G493" s="276"/>
      <c r="H493" s="277" t="s">
        <v>1</v>
      </c>
      <c r="I493" s="279"/>
      <c r="J493" s="276"/>
      <c r="K493" s="276"/>
      <c r="L493" s="280"/>
      <c r="M493" s="281"/>
      <c r="N493" s="282"/>
      <c r="O493" s="282"/>
      <c r="P493" s="282"/>
      <c r="Q493" s="282"/>
      <c r="R493" s="282"/>
      <c r="S493" s="282"/>
      <c r="T493" s="283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84" t="s">
        <v>1361</v>
      </c>
      <c r="AU493" s="284" t="s">
        <v>88</v>
      </c>
      <c r="AV493" s="15" t="s">
        <v>86</v>
      </c>
      <c r="AW493" s="15" t="s">
        <v>34</v>
      </c>
      <c r="AX493" s="15" t="s">
        <v>78</v>
      </c>
      <c r="AY493" s="284" t="s">
        <v>159</v>
      </c>
    </row>
    <row r="494" s="13" customFormat="1">
      <c r="A494" s="13"/>
      <c r="B494" s="252"/>
      <c r="C494" s="253"/>
      <c r="D494" s="254" t="s">
        <v>1361</v>
      </c>
      <c r="E494" s="255" t="s">
        <v>1</v>
      </c>
      <c r="F494" s="256" t="s">
        <v>1852</v>
      </c>
      <c r="G494" s="253"/>
      <c r="H494" s="257">
        <v>0.90000000000000002</v>
      </c>
      <c r="I494" s="258"/>
      <c r="J494" s="253"/>
      <c r="K494" s="253"/>
      <c r="L494" s="259"/>
      <c r="M494" s="260"/>
      <c r="N494" s="261"/>
      <c r="O494" s="261"/>
      <c r="P494" s="261"/>
      <c r="Q494" s="261"/>
      <c r="R494" s="261"/>
      <c r="S494" s="261"/>
      <c r="T494" s="262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63" t="s">
        <v>1361</v>
      </c>
      <c r="AU494" s="263" t="s">
        <v>88</v>
      </c>
      <c r="AV494" s="13" t="s">
        <v>88</v>
      </c>
      <c r="AW494" s="13" t="s">
        <v>34</v>
      </c>
      <c r="AX494" s="13" t="s">
        <v>78</v>
      </c>
      <c r="AY494" s="263" t="s">
        <v>159</v>
      </c>
    </row>
    <row r="495" s="14" customFormat="1">
      <c r="A495" s="14"/>
      <c r="B495" s="264"/>
      <c r="C495" s="265"/>
      <c r="D495" s="254" t="s">
        <v>1361</v>
      </c>
      <c r="E495" s="266" t="s">
        <v>1</v>
      </c>
      <c r="F495" s="267" t="s">
        <v>1363</v>
      </c>
      <c r="G495" s="265"/>
      <c r="H495" s="268">
        <v>0.90000000000000002</v>
      </c>
      <c r="I495" s="269"/>
      <c r="J495" s="265"/>
      <c r="K495" s="265"/>
      <c r="L495" s="270"/>
      <c r="M495" s="271"/>
      <c r="N495" s="272"/>
      <c r="O495" s="272"/>
      <c r="P495" s="272"/>
      <c r="Q495" s="272"/>
      <c r="R495" s="272"/>
      <c r="S495" s="272"/>
      <c r="T495" s="273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74" t="s">
        <v>1361</v>
      </c>
      <c r="AU495" s="274" t="s">
        <v>88</v>
      </c>
      <c r="AV495" s="14" t="s">
        <v>168</v>
      </c>
      <c r="AW495" s="14" t="s">
        <v>34</v>
      </c>
      <c r="AX495" s="14" t="s">
        <v>86</v>
      </c>
      <c r="AY495" s="274" t="s">
        <v>159</v>
      </c>
    </row>
    <row r="496" s="2" customFormat="1" ht="24.15" customHeight="1">
      <c r="A496" s="39"/>
      <c r="B496" s="40"/>
      <c r="C496" s="235" t="s">
        <v>603</v>
      </c>
      <c r="D496" s="235" t="s">
        <v>316</v>
      </c>
      <c r="E496" s="236" t="s">
        <v>1853</v>
      </c>
      <c r="F496" s="237" t="s">
        <v>1854</v>
      </c>
      <c r="G496" s="238" t="s">
        <v>166</v>
      </c>
      <c r="H496" s="239">
        <v>3</v>
      </c>
      <c r="I496" s="240"/>
      <c r="J496" s="241">
        <f>ROUND(I496*H496,2)</f>
        <v>0</v>
      </c>
      <c r="K496" s="242"/>
      <c r="L496" s="45"/>
      <c r="M496" s="243" t="s">
        <v>1</v>
      </c>
      <c r="N496" s="244" t="s">
        <v>43</v>
      </c>
      <c r="O496" s="92"/>
      <c r="P496" s="231">
        <f>O496*H496</f>
        <v>0</v>
      </c>
      <c r="Q496" s="231">
        <v>0.00046999999999999999</v>
      </c>
      <c r="R496" s="231">
        <f>Q496*H496</f>
        <v>0.00141</v>
      </c>
      <c r="S496" s="231">
        <v>0</v>
      </c>
      <c r="T496" s="232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33" t="s">
        <v>224</v>
      </c>
      <c r="AT496" s="233" t="s">
        <v>316</v>
      </c>
      <c r="AU496" s="233" t="s">
        <v>88</v>
      </c>
      <c r="AY496" s="18" t="s">
        <v>159</v>
      </c>
      <c r="BE496" s="234">
        <f>IF(N496="základní",J496,0)</f>
        <v>0</v>
      </c>
      <c r="BF496" s="234">
        <f>IF(N496="snížená",J496,0)</f>
        <v>0</v>
      </c>
      <c r="BG496" s="234">
        <f>IF(N496="zákl. přenesená",J496,0)</f>
        <v>0</v>
      </c>
      <c r="BH496" s="234">
        <f>IF(N496="sníž. přenesená",J496,0)</f>
        <v>0</v>
      </c>
      <c r="BI496" s="234">
        <f>IF(N496="nulová",J496,0)</f>
        <v>0</v>
      </c>
      <c r="BJ496" s="18" t="s">
        <v>86</v>
      </c>
      <c r="BK496" s="234">
        <f>ROUND(I496*H496,2)</f>
        <v>0</v>
      </c>
      <c r="BL496" s="18" t="s">
        <v>224</v>
      </c>
      <c r="BM496" s="233" t="s">
        <v>1855</v>
      </c>
    </row>
    <row r="497" s="15" customFormat="1">
      <c r="A497" s="15"/>
      <c r="B497" s="275"/>
      <c r="C497" s="276"/>
      <c r="D497" s="254" t="s">
        <v>1361</v>
      </c>
      <c r="E497" s="277" t="s">
        <v>1</v>
      </c>
      <c r="F497" s="278" t="s">
        <v>1856</v>
      </c>
      <c r="G497" s="276"/>
      <c r="H497" s="277" t="s">
        <v>1</v>
      </c>
      <c r="I497" s="279"/>
      <c r="J497" s="276"/>
      <c r="K497" s="276"/>
      <c r="L497" s="280"/>
      <c r="M497" s="281"/>
      <c r="N497" s="282"/>
      <c r="O497" s="282"/>
      <c r="P497" s="282"/>
      <c r="Q497" s="282"/>
      <c r="R497" s="282"/>
      <c r="S497" s="282"/>
      <c r="T497" s="283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84" t="s">
        <v>1361</v>
      </c>
      <c r="AU497" s="284" t="s">
        <v>88</v>
      </c>
      <c r="AV497" s="15" t="s">
        <v>86</v>
      </c>
      <c r="AW497" s="15" t="s">
        <v>34</v>
      </c>
      <c r="AX497" s="15" t="s">
        <v>78</v>
      </c>
      <c r="AY497" s="284" t="s">
        <v>159</v>
      </c>
    </row>
    <row r="498" s="13" customFormat="1">
      <c r="A498" s="13"/>
      <c r="B498" s="252"/>
      <c r="C498" s="253"/>
      <c r="D498" s="254" t="s">
        <v>1361</v>
      </c>
      <c r="E498" s="255" t="s">
        <v>1</v>
      </c>
      <c r="F498" s="256" t="s">
        <v>1857</v>
      </c>
      <c r="G498" s="253"/>
      <c r="H498" s="257">
        <v>1</v>
      </c>
      <c r="I498" s="258"/>
      <c r="J498" s="253"/>
      <c r="K498" s="253"/>
      <c r="L498" s="259"/>
      <c r="M498" s="260"/>
      <c r="N498" s="261"/>
      <c r="O498" s="261"/>
      <c r="P498" s="261"/>
      <c r="Q498" s="261"/>
      <c r="R498" s="261"/>
      <c r="S498" s="261"/>
      <c r="T498" s="26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63" t="s">
        <v>1361</v>
      </c>
      <c r="AU498" s="263" t="s">
        <v>88</v>
      </c>
      <c r="AV498" s="13" t="s">
        <v>88</v>
      </c>
      <c r="AW498" s="13" t="s">
        <v>34</v>
      </c>
      <c r="AX498" s="13" t="s">
        <v>78</v>
      </c>
      <c r="AY498" s="263" t="s">
        <v>159</v>
      </c>
    </row>
    <row r="499" s="15" customFormat="1">
      <c r="A499" s="15"/>
      <c r="B499" s="275"/>
      <c r="C499" s="276"/>
      <c r="D499" s="254" t="s">
        <v>1361</v>
      </c>
      <c r="E499" s="277" t="s">
        <v>1</v>
      </c>
      <c r="F499" s="278" t="s">
        <v>1858</v>
      </c>
      <c r="G499" s="276"/>
      <c r="H499" s="277" t="s">
        <v>1</v>
      </c>
      <c r="I499" s="279"/>
      <c r="J499" s="276"/>
      <c r="K499" s="276"/>
      <c r="L499" s="280"/>
      <c r="M499" s="281"/>
      <c r="N499" s="282"/>
      <c r="O499" s="282"/>
      <c r="P499" s="282"/>
      <c r="Q499" s="282"/>
      <c r="R499" s="282"/>
      <c r="S499" s="282"/>
      <c r="T499" s="283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84" t="s">
        <v>1361</v>
      </c>
      <c r="AU499" s="284" t="s">
        <v>88</v>
      </c>
      <c r="AV499" s="15" t="s">
        <v>86</v>
      </c>
      <c r="AW499" s="15" t="s">
        <v>34</v>
      </c>
      <c r="AX499" s="15" t="s">
        <v>78</v>
      </c>
      <c r="AY499" s="284" t="s">
        <v>159</v>
      </c>
    </row>
    <row r="500" s="13" customFormat="1">
      <c r="A500" s="13"/>
      <c r="B500" s="252"/>
      <c r="C500" s="253"/>
      <c r="D500" s="254" t="s">
        <v>1361</v>
      </c>
      <c r="E500" s="255" t="s">
        <v>1</v>
      </c>
      <c r="F500" s="256" t="s">
        <v>1857</v>
      </c>
      <c r="G500" s="253"/>
      <c r="H500" s="257">
        <v>1</v>
      </c>
      <c r="I500" s="258"/>
      <c r="J500" s="253"/>
      <c r="K500" s="253"/>
      <c r="L500" s="259"/>
      <c r="M500" s="260"/>
      <c r="N500" s="261"/>
      <c r="O500" s="261"/>
      <c r="P500" s="261"/>
      <c r="Q500" s="261"/>
      <c r="R500" s="261"/>
      <c r="S500" s="261"/>
      <c r="T500" s="26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63" t="s">
        <v>1361</v>
      </c>
      <c r="AU500" s="263" t="s">
        <v>88</v>
      </c>
      <c r="AV500" s="13" t="s">
        <v>88</v>
      </c>
      <c r="AW500" s="13" t="s">
        <v>34</v>
      </c>
      <c r="AX500" s="13" t="s">
        <v>78</v>
      </c>
      <c r="AY500" s="263" t="s">
        <v>159</v>
      </c>
    </row>
    <row r="501" s="15" customFormat="1">
      <c r="A501" s="15"/>
      <c r="B501" s="275"/>
      <c r="C501" s="276"/>
      <c r="D501" s="254" t="s">
        <v>1361</v>
      </c>
      <c r="E501" s="277" t="s">
        <v>1</v>
      </c>
      <c r="F501" s="278" t="s">
        <v>1859</v>
      </c>
      <c r="G501" s="276"/>
      <c r="H501" s="277" t="s">
        <v>1</v>
      </c>
      <c r="I501" s="279"/>
      <c r="J501" s="276"/>
      <c r="K501" s="276"/>
      <c r="L501" s="280"/>
      <c r="M501" s="281"/>
      <c r="N501" s="282"/>
      <c r="O501" s="282"/>
      <c r="P501" s="282"/>
      <c r="Q501" s="282"/>
      <c r="R501" s="282"/>
      <c r="S501" s="282"/>
      <c r="T501" s="283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84" t="s">
        <v>1361</v>
      </c>
      <c r="AU501" s="284" t="s">
        <v>88</v>
      </c>
      <c r="AV501" s="15" t="s">
        <v>86</v>
      </c>
      <c r="AW501" s="15" t="s">
        <v>34</v>
      </c>
      <c r="AX501" s="15" t="s">
        <v>78</v>
      </c>
      <c r="AY501" s="284" t="s">
        <v>159</v>
      </c>
    </row>
    <row r="502" s="13" customFormat="1">
      <c r="A502" s="13"/>
      <c r="B502" s="252"/>
      <c r="C502" s="253"/>
      <c r="D502" s="254" t="s">
        <v>1361</v>
      </c>
      <c r="E502" s="255" t="s">
        <v>1</v>
      </c>
      <c r="F502" s="256" t="s">
        <v>1857</v>
      </c>
      <c r="G502" s="253"/>
      <c r="H502" s="257">
        <v>1</v>
      </c>
      <c r="I502" s="258"/>
      <c r="J502" s="253"/>
      <c r="K502" s="253"/>
      <c r="L502" s="259"/>
      <c r="M502" s="260"/>
      <c r="N502" s="261"/>
      <c r="O502" s="261"/>
      <c r="P502" s="261"/>
      <c r="Q502" s="261"/>
      <c r="R502" s="261"/>
      <c r="S502" s="261"/>
      <c r="T502" s="26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63" t="s">
        <v>1361</v>
      </c>
      <c r="AU502" s="263" t="s">
        <v>88</v>
      </c>
      <c r="AV502" s="13" t="s">
        <v>88</v>
      </c>
      <c r="AW502" s="13" t="s">
        <v>34</v>
      </c>
      <c r="AX502" s="13" t="s">
        <v>78</v>
      </c>
      <c r="AY502" s="263" t="s">
        <v>159</v>
      </c>
    </row>
    <row r="503" s="14" customFormat="1">
      <c r="A503" s="14"/>
      <c r="B503" s="264"/>
      <c r="C503" s="265"/>
      <c r="D503" s="254" t="s">
        <v>1361</v>
      </c>
      <c r="E503" s="266" t="s">
        <v>1</v>
      </c>
      <c r="F503" s="267" t="s">
        <v>1363</v>
      </c>
      <c r="G503" s="265"/>
      <c r="H503" s="268">
        <v>3</v>
      </c>
      <c r="I503" s="269"/>
      <c r="J503" s="265"/>
      <c r="K503" s="265"/>
      <c r="L503" s="270"/>
      <c r="M503" s="271"/>
      <c r="N503" s="272"/>
      <c r="O503" s="272"/>
      <c r="P503" s="272"/>
      <c r="Q503" s="272"/>
      <c r="R503" s="272"/>
      <c r="S503" s="272"/>
      <c r="T503" s="273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74" t="s">
        <v>1361</v>
      </c>
      <c r="AU503" s="274" t="s">
        <v>88</v>
      </c>
      <c r="AV503" s="14" t="s">
        <v>168</v>
      </c>
      <c r="AW503" s="14" t="s">
        <v>34</v>
      </c>
      <c r="AX503" s="14" t="s">
        <v>86</v>
      </c>
      <c r="AY503" s="274" t="s">
        <v>159</v>
      </c>
    </row>
    <row r="504" s="2" customFormat="1" ht="24.15" customHeight="1">
      <c r="A504" s="39"/>
      <c r="B504" s="40"/>
      <c r="C504" s="220" t="s">
        <v>607</v>
      </c>
      <c r="D504" s="220" t="s">
        <v>163</v>
      </c>
      <c r="E504" s="221" t="s">
        <v>1860</v>
      </c>
      <c r="F504" s="222" t="s">
        <v>1861</v>
      </c>
      <c r="G504" s="223" t="s">
        <v>166</v>
      </c>
      <c r="H504" s="224">
        <v>3</v>
      </c>
      <c r="I504" s="225"/>
      <c r="J504" s="226">
        <f>ROUND(I504*H504,2)</f>
        <v>0</v>
      </c>
      <c r="K504" s="227"/>
      <c r="L504" s="228"/>
      <c r="M504" s="229" t="s">
        <v>1</v>
      </c>
      <c r="N504" s="230" t="s">
        <v>43</v>
      </c>
      <c r="O504" s="92"/>
      <c r="P504" s="231">
        <f>O504*H504</f>
        <v>0</v>
      </c>
      <c r="Q504" s="231">
        <v>0.035000000000000003</v>
      </c>
      <c r="R504" s="231">
        <f>Q504*H504</f>
        <v>0.10500000000000001</v>
      </c>
      <c r="S504" s="231">
        <v>0</v>
      </c>
      <c r="T504" s="232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33" t="s">
        <v>295</v>
      </c>
      <c r="AT504" s="233" t="s">
        <v>163</v>
      </c>
      <c r="AU504" s="233" t="s">
        <v>88</v>
      </c>
      <c r="AY504" s="18" t="s">
        <v>159</v>
      </c>
      <c r="BE504" s="234">
        <f>IF(N504="základní",J504,0)</f>
        <v>0</v>
      </c>
      <c r="BF504" s="234">
        <f>IF(N504="snížená",J504,0)</f>
        <v>0</v>
      </c>
      <c r="BG504" s="234">
        <f>IF(N504="zákl. přenesená",J504,0)</f>
        <v>0</v>
      </c>
      <c r="BH504" s="234">
        <f>IF(N504="sníž. přenesená",J504,0)</f>
        <v>0</v>
      </c>
      <c r="BI504" s="234">
        <f>IF(N504="nulová",J504,0)</f>
        <v>0</v>
      </c>
      <c r="BJ504" s="18" t="s">
        <v>86</v>
      </c>
      <c r="BK504" s="234">
        <f>ROUND(I504*H504,2)</f>
        <v>0</v>
      </c>
      <c r="BL504" s="18" t="s">
        <v>224</v>
      </c>
      <c r="BM504" s="233" t="s">
        <v>1862</v>
      </c>
    </row>
    <row r="505" s="15" customFormat="1">
      <c r="A505" s="15"/>
      <c r="B505" s="275"/>
      <c r="C505" s="276"/>
      <c r="D505" s="254" t="s">
        <v>1361</v>
      </c>
      <c r="E505" s="277" t="s">
        <v>1</v>
      </c>
      <c r="F505" s="278" t="s">
        <v>1856</v>
      </c>
      <c r="G505" s="276"/>
      <c r="H505" s="277" t="s">
        <v>1</v>
      </c>
      <c r="I505" s="279"/>
      <c r="J505" s="276"/>
      <c r="K505" s="276"/>
      <c r="L505" s="280"/>
      <c r="M505" s="281"/>
      <c r="N505" s="282"/>
      <c r="O505" s="282"/>
      <c r="P505" s="282"/>
      <c r="Q505" s="282"/>
      <c r="R505" s="282"/>
      <c r="S505" s="282"/>
      <c r="T505" s="283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84" t="s">
        <v>1361</v>
      </c>
      <c r="AU505" s="284" t="s">
        <v>88</v>
      </c>
      <c r="AV505" s="15" t="s">
        <v>86</v>
      </c>
      <c r="AW505" s="15" t="s">
        <v>34</v>
      </c>
      <c r="AX505" s="15" t="s">
        <v>78</v>
      </c>
      <c r="AY505" s="284" t="s">
        <v>159</v>
      </c>
    </row>
    <row r="506" s="13" customFormat="1">
      <c r="A506" s="13"/>
      <c r="B506" s="252"/>
      <c r="C506" s="253"/>
      <c r="D506" s="254" t="s">
        <v>1361</v>
      </c>
      <c r="E506" s="255" t="s">
        <v>1</v>
      </c>
      <c r="F506" s="256" t="s">
        <v>1857</v>
      </c>
      <c r="G506" s="253"/>
      <c r="H506" s="257">
        <v>1</v>
      </c>
      <c r="I506" s="258"/>
      <c r="J506" s="253"/>
      <c r="K506" s="253"/>
      <c r="L506" s="259"/>
      <c r="M506" s="260"/>
      <c r="N506" s="261"/>
      <c r="O506" s="261"/>
      <c r="P506" s="261"/>
      <c r="Q506" s="261"/>
      <c r="R506" s="261"/>
      <c r="S506" s="261"/>
      <c r="T506" s="262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63" t="s">
        <v>1361</v>
      </c>
      <c r="AU506" s="263" t="s">
        <v>88</v>
      </c>
      <c r="AV506" s="13" t="s">
        <v>88</v>
      </c>
      <c r="AW506" s="13" t="s">
        <v>34</v>
      </c>
      <c r="AX506" s="13" t="s">
        <v>78</v>
      </c>
      <c r="AY506" s="263" t="s">
        <v>159</v>
      </c>
    </row>
    <row r="507" s="15" customFormat="1">
      <c r="A507" s="15"/>
      <c r="B507" s="275"/>
      <c r="C507" s="276"/>
      <c r="D507" s="254" t="s">
        <v>1361</v>
      </c>
      <c r="E507" s="277" t="s">
        <v>1</v>
      </c>
      <c r="F507" s="278" t="s">
        <v>1858</v>
      </c>
      <c r="G507" s="276"/>
      <c r="H507" s="277" t="s">
        <v>1</v>
      </c>
      <c r="I507" s="279"/>
      <c r="J507" s="276"/>
      <c r="K507" s="276"/>
      <c r="L507" s="280"/>
      <c r="M507" s="281"/>
      <c r="N507" s="282"/>
      <c r="O507" s="282"/>
      <c r="P507" s="282"/>
      <c r="Q507" s="282"/>
      <c r="R507" s="282"/>
      <c r="S507" s="282"/>
      <c r="T507" s="283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84" t="s">
        <v>1361</v>
      </c>
      <c r="AU507" s="284" t="s">
        <v>88</v>
      </c>
      <c r="AV507" s="15" t="s">
        <v>86</v>
      </c>
      <c r="AW507" s="15" t="s">
        <v>34</v>
      </c>
      <c r="AX507" s="15" t="s">
        <v>78</v>
      </c>
      <c r="AY507" s="284" t="s">
        <v>159</v>
      </c>
    </row>
    <row r="508" s="13" customFormat="1">
      <c r="A508" s="13"/>
      <c r="B508" s="252"/>
      <c r="C508" s="253"/>
      <c r="D508" s="254" t="s">
        <v>1361</v>
      </c>
      <c r="E508" s="255" t="s">
        <v>1</v>
      </c>
      <c r="F508" s="256" t="s">
        <v>1857</v>
      </c>
      <c r="G508" s="253"/>
      <c r="H508" s="257">
        <v>1</v>
      </c>
      <c r="I508" s="258"/>
      <c r="J508" s="253"/>
      <c r="K508" s="253"/>
      <c r="L508" s="259"/>
      <c r="M508" s="260"/>
      <c r="N508" s="261"/>
      <c r="O508" s="261"/>
      <c r="P508" s="261"/>
      <c r="Q508" s="261"/>
      <c r="R508" s="261"/>
      <c r="S508" s="261"/>
      <c r="T508" s="262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63" t="s">
        <v>1361</v>
      </c>
      <c r="AU508" s="263" t="s">
        <v>88</v>
      </c>
      <c r="AV508" s="13" t="s">
        <v>88</v>
      </c>
      <c r="AW508" s="13" t="s">
        <v>34</v>
      </c>
      <c r="AX508" s="13" t="s">
        <v>78</v>
      </c>
      <c r="AY508" s="263" t="s">
        <v>159</v>
      </c>
    </row>
    <row r="509" s="15" customFormat="1">
      <c r="A509" s="15"/>
      <c r="B509" s="275"/>
      <c r="C509" s="276"/>
      <c r="D509" s="254" t="s">
        <v>1361</v>
      </c>
      <c r="E509" s="277" t="s">
        <v>1</v>
      </c>
      <c r="F509" s="278" t="s">
        <v>1859</v>
      </c>
      <c r="G509" s="276"/>
      <c r="H509" s="277" t="s">
        <v>1</v>
      </c>
      <c r="I509" s="279"/>
      <c r="J509" s="276"/>
      <c r="K509" s="276"/>
      <c r="L509" s="280"/>
      <c r="M509" s="281"/>
      <c r="N509" s="282"/>
      <c r="O509" s="282"/>
      <c r="P509" s="282"/>
      <c r="Q509" s="282"/>
      <c r="R509" s="282"/>
      <c r="S509" s="282"/>
      <c r="T509" s="283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84" t="s">
        <v>1361</v>
      </c>
      <c r="AU509" s="284" t="s">
        <v>88</v>
      </c>
      <c r="AV509" s="15" t="s">
        <v>86</v>
      </c>
      <c r="AW509" s="15" t="s">
        <v>34</v>
      </c>
      <c r="AX509" s="15" t="s">
        <v>78</v>
      </c>
      <c r="AY509" s="284" t="s">
        <v>159</v>
      </c>
    </row>
    <row r="510" s="13" customFormat="1">
      <c r="A510" s="13"/>
      <c r="B510" s="252"/>
      <c r="C510" s="253"/>
      <c r="D510" s="254" t="s">
        <v>1361</v>
      </c>
      <c r="E510" s="255" t="s">
        <v>1</v>
      </c>
      <c r="F510" s="256" t="s">
        <v>1857</v>
      </c>
      <c r="G510" s="253"/>
      <c r="H510" s="257">
        <v>1</v>
      </c>
      <c r="I510" s="258"/>
      <c r="J510" s="253"/>
      <c r="K510" s="253"/>
      <c r="L510" s="259"/>
      <c r="M510" s="260"/>
      <c r="N510" s="261"/>
      <c r="O510" s="261"/>
      <c r="P510" s="261"/>
      <c r="Q510" s="261"/>
      <c r="R510" s="261"/>
      <c r="S510" s="261"/>
      <c r="T510" s="262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63" t="s">
        <v>1361</v>
      </c>
      <c r="AU510" s="263" t="s">
        <v>88</v>
      </c>
      <c r="AV510" s="13" t="s">
        <v>88</v>
      </c>
      <c r="AW510" s="13" t="s">
        <v>34</v>
      </c>
      <c r="AX510" s="13" t="s">
        <v>78</v>
      </c>
      <c r="AY510" s="263" t="s">
        <v>159</v>
      </c>
    </row>
    <row r="511" s="14" customFormat="1">
      <c r="A511" s="14"/>
      <c r="B511" s="264"/>
      <c r="C511" s="265"/>
      <c r="D511" s="254" t="s">
        <v>1361</v>
      </c>
      <c r="E511" s="266" t="s">
        <v>1</v>
      </c>
      <c r="F511" s="267" t="s">
        <v>1363</v>
      </c>
      <c r="G511" s="265"/>
      <c r="H511" s="268">
        <v>3</v>
      </c>
      <c r="I511" s="269"/>
      <c r="J511" s="265"/>
      <c r="K511" s="265"/>
      <c r="L511" s="270"/>
      <c r="M511" s="271"/>
      <c r="N511" s="272"/>
      <c r="O511" s="272"/>
      <c r="P511" s="272"/>
      <c r="Q511" s="272"/>
      <c r="R511" s="272"/>
      <c r="S511" s="272"/>
      <c r="T511" s="273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74" t="s">
        <v>1361</v>
      </c>
      <c r="AU511" s="274" t="s">
        <v>88</v>
      </c>
      <c r="AV511" s="14" t="s">
        <v>168</v>
      </c>
      <c r="AW511" s="14" t="s">
        <v>34</v>
      </c>
      <c r="AX511" s="14" t="s">
        <v>86</v>
      </c>
      <c r="AY511" s="274" t="s">
        <v>159</v>
      </c>
    </row>
    <row r="512" s="2" customFormat="1" ht="24.15" customHeight="1">
      <c r="A512" s="39"/>
      <c r="B512" s="40"/>
      <c r="C512" s="235" t="s">
        <v>956</v>
      </c>
      <c r="D512" s="235" t="s">
        <v>316</v>
      </c>
      <c r="E512" s="236" t="s">
        <v>1863</v>
      </c>
      <c r="F512" s="237" t="s">
        <v>1864</v>
      </c>
      <c r="G512" s="238" t="s">
        <v>166</v>
      </c>
      <c r="H512" s="239">
        <v>1</v>
      </c>
      <c r="I512" s="240"/>
      <c r="J512" s="241">
        <f>ROUND(I512*H512,2)</f>
        <v>0</v>
      </c>
      <c r="K512" s="242"/>
      <c r="L512" s="45"/>
      <c r="M512" s="243" t="s">
        <v>1</v>
      </c>
      <c r="N512" s="244" t="s">
        <v>43</v>
      </c>
      <c r="O512" s="92"/>
      <c r="P512" s="231">
        <f>O512*H512</f>
        <v>0</v>
      </c>
      <c r="Q512" s="231">
        <v>0.00046999999999999999</v>
      </c>
      <c r="R512" s="231">
        <f>Q512*H512</f>
        <v>0.00046999999999999999</v>
      </c>
      <c r="S512" s="231">
        <v>0</v>
      </c>
      <c r="T512" s="232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33" t="s">
        <v>224</v>
      </c>
      <c r="AT512" s="233" t="s">
        <v>316</v>
      </c>
      <c r="AU512" s="233" t="s">
        <v>88</v>
      </c>
      <c r="AY512" s="18" t="s">
        <v>159</v>
      </c>
      <c r="BE512" s="234">
        <f>IF(N512="základní",J512,0)</f>
        <v>0</v>
      </c>
      <c r="BF512" s="234">
        <f>IF(N512="snížená",J512,0)</f>
        <v>0</v>
      </c>
      <c r="BG512" s="234">
        <f>IF(N512="zákl. přenesená",J512,0)</f>
        <v>0</v>
      </c>
      <c r="BH512" s="234">
        <f>IF(N512="sníž. přenesená",J512,0)</f>
        <v>0</v>
      </c>
      <c r="BI512" s="234">
        <f>IF(N512="nulová",J512,0)</f>
        <v>0</v>
      </c>
      <c r="BJ512" s="18" t="s">
        <v>86</v>
      </c>
      <c r="BK512" s="234">
        <f>ROUND(I512*H512,2)</f>
        <v>0</v>
      </c>
      <c r="BL512" s="18" t="s">
        <v>224</v>
      </c>
      <c r="BM512" s="233" t="s">
        <v>1865</v>
      </c>
    </row>
    <row r="513" s="15" customFormat="1">
      <c r="A513" s="15"/>
      <c r="B513" s="275"/>
      <c r="C513" s="276"/>
      <c r="D513" s="254" t="s">
        <v>1361</v>
      </c>
      <c r="E513" s="277" t="s">
        <v>1</v>
      </c>
      <c r="F513" s="278" t="s">
        <v>1866</v>
      </c>
      <c r="G513" s="276"/>
      <c r="H513" s="277" t="s">
        <v>1</v>
      </c>
      <c r="I513" s="279"/>
      <c r="J513" s="276"/>
      <c r="K513" s="276"/>
      <c r="L513" s="280"/>
      <c r="M513" s="281"/>
      <c r="N513" s="282"/>
      <c r="O513" s="282"/>
      <c r="P513" s="282"/>
      <c r="Q513" s="282"/>
      <c r="R513" s="282"/>
      <c r="S513" s="282"/>
      <c r="T513" s="283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84" t="s">
        <v>1361</v>
      </c>
      <c r="AU513" s="284" t="s">
        <v>88</v>
      </c>
      <c r="AV513" s="15" t="s">
        <v>86</v>
      </c>
      <c r="AW513" s="15" t="s">
        <v>34</v>
      </c>
      <c r="AX513" s="15" t="s">
        <v>78</v>
      </c>
      <c r="AY513" s="284" t="s">
        <v>159</v>
      </c>
    </row>
    <row r="514" s="13" customFormat="1">
      <c r="A514" s="13"/>
      <c r="B514" s="252"/>
      <c r="C514" s="253"/>
      <c r="D514" s="254" t="s">
        <v>1361</v>
      </c>
      <c r="E514" s="255" t="s">
        <v>1</v>
      </c>
      <c r="F514" s="256" t="s">
        <v>1857</v>
      </c>
      <c r="G514" s="253"/>
      <c r="H514" s="257">
        <v>1</v>
      </c>
      <c r="I514" s="258"/>
      <c r="J514" s="253"/>
      <c r="K514" s="253"/>
      <c r="L514" s="259"/>
      <c r="M514" s="260"/>
      <c r="N514" s="261"/>
      <c r="O514" s="261"/>
      <c r="P514" s="261"/>
      <c r="Q514" s="261"/>
      <c r="R514" s="261"/>
      <c r="S514" s="261"/>
      <c r="T514" s="26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63" t="s">
        <v>1361</v>
      </c>
      <c r="AU514" s="263" t="s">
        <v>88</v>
      </c>
      <c r="AV514" s="13" t="s">
        <v>88</v>
      </c>
      <c r="AW514" s="13" t="s">
        <v>34</v>
      </c>
      <c r="AX514" s="13" t="s">
        <v>78</v>
      </c>
      <c r="AY514" s="263" t="s">
        <v>159</v>
      </c>
    </row>
    <row r="515" s="14" customFormat="1">
      <c r="A515" s="14"/>
      <c r="B515" s="264"/>
      <c r="C515" s="265"/>
      <c r="D515" s="254" t="s">
        <v>1361</v>
      </c>
      <c r="E515" s="266" t="s">
        <v>1</v>
      </c>
      <c r="F515" s="267" t="s">
        <v>1363</v>
      </c>
      <c r="G515" s="265"/>
      <c r="H515" s="268">
        <v>1</v>
      </c>
      <c r="I515" s="269"/>
      <c r="J515" s="265"/>
      <c r="K515" s="265"/>
      <c r="L515" s="270"/>
      <c r="M515" s="271"/>
      <c r="N515" s="272"/>
      <c r="O515" s="272"/>
      <c r="P515" s="272"/>
      <c r="Q515" s="272"/>
      <c r="R515" s="272"/>
      <c r="S515" s="272"/>
      <c r="T515" s="273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74" t="s">
        <v>1361</v>
      </c>
      <c r="AU515" s="274" t="s">
        <v>88</v>
      </c>
      <c r="AV515" s="14" t="s">
        <v>168</v>
      </c>
      <c r="AW515" s="14" t="s">
        <v>34</v>
      </c>
      <c r="AX515" s="14" t="s">
        <v>86</v>
      </c>
      <c r="AY515" s="274" t="s">
        <v>159</v>
      </c>
    </row>
    <row r="516" s="2" customFormat="1" ht="16.5" customHeight="1">
      <c r="A516" s="39"/>
      <c r="B516" s="40"/>
      <c r="C516" s="220" t="s">
        <v>960</v>
      </c>
      <c r="D516" s="220" t="s">
        <v>163</v>
      </c>
      <c r="E516" s="221" t="s">
        <v>1867</v>
      </c>
      <c r="F516" s="222" t="s">
        <v>1868</v>
      </c>
      <c r="G516" s="223" t="s">
        <v>166</v>
      </c>
      <c r="H516" s="224">
        <v>1</v>
      </c>
      <c r="I516" s="225"/>
      <c r="J516" s="226">
        <f>ROUND(I516*H516,2)</f>
        <v>0</v>
      </c>
      <c r="K516" s="227"/>
      <c r="L516" s="228"/>
      <c r="M516" s="229" t="s">
        <v>1</v>
      </c>
      <c r="N516" s="230" t="s">
        <v>43</v>
      </c>
      <c r="O516" s="92"/>
      <c r="P516" s="231">
        <f>O516*H516</f>
        <v>0</v>
      </c>
      <c r="Q516" s="231">
        <v>0.041000000000000002</v>
      </c>
      <c r="R516" s="231">
        <f>Q516*H516</f>
        <v>0.041000000000000002</v>
      </c>
      <c r="S516" s="231">
        <v>0</v>
      </c>
      <c r="T516" s="232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33" t="s">
        <v>295</v>
      </c>
      <c r="AT516" s="233" t="s">
        <v>163</v>
      </c>
      <c r="AU516" s="233" t="s">
        <v>88</v>
      </c>
      <c r="AY516" s="18" t="s">
        <v>159</v>
      </c>
      <c r="BE516" s="234">
        <f>IF(N516="základní",J516,0)</f>
        <v>0</v>
      </c>
      <c r="BF516" s="234">
        <f>IF(N516="snížená",J516,0)</f>
        <v>0</v>
      </c>
      <c r="BG516" s="234">
        <f>IF(N516="zákl. přenesená",J516,0)</f>
        <v>0</v>
      </c>
      <c r="BH516" s="234">
        <f>IF(N516="sníž. přenesená",J516,0)</f>
        <v>0</v>
      </c>
      <c r="BI516" s="234">
        <f>IF(N516="nulová",J516,0)</f>
        <v>0</v>
      </c>
      <c r="BJ516" s="18" t="s">
        <v>86</v>
      </c>
      <c r="BK516" s="234">
        <f>ROUND(I516*H516,2)</f>
        <v>0</v>
      </c>
      <c r="BL516" s="18" t="s">
        <v>224</v>
      </c>
      <c r="BM516" s="233" t="s">
        <v>1869</v>
      </c>
    </row>
    <row r="517" s="2" customFormat="1" ht="24.15" customHeight="1">
      <c r="A517" s="39"/>
      <c r="B517" s="40"/>
      <c r="C517" s="235" t="s">
        <v>964</v>
      </c>
      <c r="D517" s="235" t="s">
        <v>316</v>
      </c>
      <c r="E517" s="236" t="s">
        <v>1870</v>
      </c>
      <c r="F517" s="237" t="s">
        <v>1871</v>
      </c>
      <c r="G517" s="238" t="s">
        <v>166</v>
      </c>
      <c r="H517" s="239">
        <v>5</v>
      </c>
      <c r="I517" s="240"/>
      <c r="J517" s="241">
        <f>ROUND(I517*H517,2)</f>
        <v>0</v>
      </c>
      <c r="K517" s="242"/>
      <c r="L517" s="45"/>
      <c r="M517" s="243" t="s">
        <v>1</v>
      </c>
      <c r="N517" s="244" t="s">
        <v>43</v>
      </c>
      <c r="O517" s="92"/>
      <c r="P517" s="231">
        <f>O517*H517</f>
        <v>0</v>
      </c>
      <c r="Q517" s="231">
        <v>0</v>
      </c>
      <c r="R517" s="231">
        <f>Q517*H517</f>
        <v>0</v>
      </c>
      <c r="S517" s="231">
        <v>0.014999999999999999</v>
      </c>
      <c r="T517" s="232">
        <f>S517*H517</f>
        <v>0.074999999999999997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33" t="s">
        <v>224</v>
      </c>
      <c r="AT517" s="233" t="s">
        <v>316</v>
      </c>
      <c r="AU517" s="233" t="s">
        <v>88</v>
      </c>
      <c r="AY517" s="18" t="s">
        <v>159</v>
      </c>
      <c r="BE517" s="234">
        <f>IF(N517="základní",J517,0)</f>
        <v>0</v>
      </c>
      <c r="BF517" s="234">
        <f>IF(N517="snížená",J517,0)</f>
        <v>0</v>
      </c>
      <c r="BG517" s="234">
        <f>IF(N517="zákl. přenesená",J517,0)</f>
        <v>0</v>
      </c>
      <c r="BH517" s="234">
        <f>IF(N517="sníž. přenesená",J517,0)</f>
        <v>0</v>
      </c>
      <c r="BI517" s="234">
        <f>IF(N517="nulová",J517,0)</f>
        <v>0</v>
      </c>
      <c r="BJ517" s="18" t="s">
        <v>86</v>
      </c>
      <c r="BK517" s="234">
        <f>ROUND(I517*H517,2)</f>
        <v>0</v>
      </c>
      <c r="BL517" s="18" t="s">
        <v>224</v>
      </c>
      <c r="BM517" s="233" t="s">
        <v>1872</v>
      </c>
    </row>
    <row r="518" s="15" customFormat="1">
      <c r="A518" s="15"/>
      <c r="B518" s="275"/>
      <c r="C518" s="276"/>
      <c r="D518" s="254" t="s">
        <v>1361</v>
      </c>
      <c r="E518" s="277" t="s">
        <v>1</v>
      </c>
      <c r="F518" s="278" t="s">
        <v>1873</v>
      </c>
      <c r="G518" s="276"/>
      <c r="H518" s="277" t="s">
        <v>1</v>
      </c>
      <c r="I518" s="279"/>
      <c r="J518" s="276"/>
      <c r="K518" s="276"/>
      <c r="L518" s="280"/>
      <c r="M518" s="281"/>
      <c r="N518" s="282"/>
      <c r="O518" s="282"/>
      <c r="P518" s="282"/>
      <c r="Q518" s="282"/>
      <c r="R518" s="282"/>
      <c r="S518" s="282"/>
      <c r="T518" s="283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84" t="s">
        <v>1361</v>
      </c>
      <c r="AU518" s="284" t="s">
        <v>88</v>
      </c>
      <c r="AV518" s="15" t="s">
        <v>86</v>
      </c>
      <c r="AW518" s="15" t="s">
        <v>34</v>
      </c>
      <c r="AX518" s="15" t="s">
        <v>78</v>
      </c>
      <c r="AY518" s="284" t="s">
        <v>159</v>
      </c>
    </row>
    <row r="519" s="13" customFormat="1">
      <c r="A519" s="13"/>
      <c r="B519" s="252"/>
      <c r="C519" s="253"/>
      <c r="D519" s="254" t="s">
        <v>1361</v>
      </c>
      <c r="E519" s="255" t="s">
        <v>1</v>
      </c>
      <c r="F519" s="256" t="s">
        <v>1874</v>
      </c>
      <c r="G519" s="253"/>
      <c r="H519" s="257">
        <v>4</v>
      </c>
      <c r="I519" s="258"/>
      <c r="J519" s="253"/>
      <c r="K519" s="253"/>
      <c r="L519" s="259"/>
      <c r="M519" s="260"/>
      <c r="N519" s="261"/>
      <c r="O519" s="261"/>
      <c r="P519" s="261"/>
      <c r="Q519" s="261"/>
      <c r="R519" s="261"/>
      <c r="S519" s="261"/>
      <c r="T519" s="26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63" t="s">
        <v>1361</v>
      </c>
      <c r="AU519" s="263" t="s">
        <v>88</v>
      </c>
      <c r="AV519" s="13" t="s">
        <v>88</v>
      </c>
      <c r="AW519" s="13" t="s">
        <v>34</v>
      </c>
      <c r="AX519" s="13" t="s">
        <v>78</v>
      </c>
      <c r="AY519" s="263" t="s">
        <v>159</v>
      </c>
    </row>
    <row r="520" s="15" customFormat="1">
      <c r="A520" s="15"/>
      <c r="B520" s="275"/>
      <c r="C520" s="276"/>
      <c r="D520" s="254" t="s">
        <v>1361</v>
      </c>
      <c r="E520" s="277" t="s">
        <v>1</v>
      </c>
      <c r="F520" s="278" t="s">
        <v>1848</v>
      </c>
      <c r="G520" s="276"/>
      <c r="H520" s="277" t="s">
        <v>1</v>
      </c>
      <c r="I520" s="279"/>
      <c r="J520" s="276"/>
      <c r="K520" s="276"/>
      <c r="L520" s="280"/>
      <c r="M520" s="281"/>
      <c r="N520" s="282"/>
      <c r="O520" s="282"/>
      <c r="P520" s="282"/>
      <c r="Q520" s="282"/>
      <c r="R520" s="282"/>
      <c r="S520" s="282"/>
      <c r="T520" s="283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84" t="s">
        <v>1361</v>
      </c>
      <c r="AU520" s="284" t="s">
        <v>88</v>
      </c>
      <c r="AV520" s="15" t="s">
        <v>86</v>
      </c>
      <c r="AW520" s="15" t="s">
        <v>34</v>
      </c>
      <c r="AX520" s="15" t="s">
        <v>78</v>
      </c>
      <c r="AY520" s="284" t="s">
        <v>159</v>
      </c>
    </row>
    <row r="521" s="13" customFormat="1">
      <c r="A521" s="13"/>
      <c r="B521" s="252"/>
      <c r="C521" s="253"/>
      <c r="D521" s="254" t="s">
        <v>1361</v>
      </c>
      <c r="E521" s="255" t="s">
        <v>1</v>
      </c>
      <c r="F521" s="256" t="s">
        <v>1857</v>
      </c>
      <c r="G521" s="253"/>
      <c r="H521" s="257">
        <v>1</v>
      </c>
      <c r="I521" s="258"/>
      <c r="J521" s="253"/>
      <c r="K521" s="253"/>
      <c r="L521" s="259"/>
      <c r="M521" s="260"/>
      <c r="N521" s="261"/>
      <c r="O521" s="261"/>
      <c r="P521" s="261"/>
      <c r="Q521" s="261"/>
      <c r="R521" s="261"/>
      <c r="S521" s="261"/>
      <c r="T521" s="262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63" t="s">
        <v>1361</v>
      </c>
      <c r="AU521" s="263" t="s">
        <v>88</v>
      </c>
      <c r="AV521" s="13" t="s">
        <v>88</v>
      </c>
      <c r="AW521" s="13" t="s">
        <v>34</v>
      </c>
      <c r="AX521" s="13" t="s">
        <v>78</v>
      </c>
      <c r="AY521" s="263" t="s">
        <v>159</v>
      </c>
    </row>
    <row r="522" s="14" customFormat="1">
      <c r="A522" s="14"/>
      <c r="B522" s="264"/>
      <c r="C522" s="265"/>
      <c r="D522" s="254" t="s">
        <v>1361</v>
      </c>
      <c r="E522" s="266" t="s">
        <v>1</v>
      </c>
      <c r="F522" s="267" t="s">
        <v>1363</v>
      </c>
      <c r="G522" s="265"/>
      <c r="H522" s="268">
        <v>5</v>
      </c>
      <c r="I522" s="269"/>
      <c r="J522" s="265"/>
      <c r="K522" s="265"/>
      <c r="L522" s="270"/>
      <c r="M522" s="271"/>
      <c r="N522" s="272"/>
      <c r="O522" s="272"/>
      <c r="P522" s="272"/>
      <c r="Q522" s="272"/>
      <c r="R522" s="272"/>
      <c r="S522" s="272"/>
      <c r="T522" s="27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74" t="s">
        <v>1361</v>
      </c>
      <c r="AU522" s="274" t="s">
        <v>88</v>
      </c>
      <c r="AV522" s="14" t="s">
        <v>168</v>
      </c>
      <c r="AW522" s="14" t="s">
        <v>34</v>
      </c>
      <c r="AX522" s="14" t="s">
        <v>86</v>
      </c>
      <c r="AY522" s="274" t="s">
        <v>159</v>
      </c>
    </row>
    <row r="523" s="2" customFormat="1" ht="24.15" customHeight="1">
      <c r="A523" s="39"/>
      <c r="B523" s="40"/>
      <c r="C523" s="235" t="s">
        <v>968</v>
      </c>
      <c r="D523" s="235" t="s">
        <v>316</v>
      </c>
      <c r="E523" s="236" t="s">
        <v>1875</v>
      </c>
      <c r="F523" s="237" t="s">
        <v>1876</v>
      </c>
      <c r="G523" s="238" t="s">
        <v>166</v>
      </c>
      <c r="H523" s="239">
        <v>3</v>
      </c>
      <c r="I523" s="240"/>
      <c r="J523" s="241">
        <f>ROUND(I523*H523,2)</f>
        <v>0</v>
      </c>
      <c r="K523" s="242"/>
      <c r="L523" s="45"/>
      <c r="M523" s="243" t="s">
        <v>1</v>
      </c>
      <c r="N523" s="244" t="s">
        <v>43</v>
      </c>
      <c r="O523" s="92"/>
      <c r="P523" s="231">
        <f>O523*H523</f>
        <v>0</v>
      </c>
      <c r="Q523" s="231">
        <v>0</v>
      </c>
      <c r="R523" s="231">
        <f>Q523*H523</f>
        <v>0</v>
      </c>
      <c r="S523" s="231">
        <v>0.025999999999999999</v>
      </c>
      <c r="T523" s="232">
        <f>S523*H523</f>
        <v>0.078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3" t="s">
        <v>224</v>
      </c>
      <c r="AT523" s="233" t="s">
        <v>316</v>
      </c>
      <c r="AU523" s="233" t="s">
        <v>88</v>
      </c>
      <c r="AY523" s="18" t="s">
        <v>159</v>
      </c>
      <c r="BE523" s="234">
        <f>IF(N523="základní",J523,0)</f>
        <v>0</v>
      </c>
      <c r="BF523" s="234">
        <f>IF(N523="snížená",J523,0)</f>
        <v>0</v>
      </c>
      <c r="BG523" s="234">
        <f>IF(N523="zákl. přenesená",J523,0)</f>
        <v>0</v>
      </c>
      <c r="BH523" s="234">
        <f>IF(N523="sníž. přenesená",J523,0)</f>
        <v>0</v>
      </c>
      <c r="BI523" s="234">
        <f>IF(N523="nulová",J523,0)</f>
        <v>0</v>
      </c>
      <c r="BJ523" s="18" t="s">
        <v>86</v>
      </c>
      <c r="BK523" s="234">
        <f>ROUND(I523*H523,2)</f>
        <v>0</v>
      </c>
      <c r="BL523" s="18" t="s">
        <v>224</v>
      </c>
      <c r="BM523" s="233" t="s">
        <v>1877</v>
      </c>
    </row>
    <row r="524" s="15" customFormat="1">
      <c r="A524" s="15"/>
      <c r="B524" s="275"/>
      <c r="C524" s="276"/>
      <c r="D524" s="254" t="s">
        <v>1361</v>
      </c>
      <c r="E524" s="277" t="s">
        <v>1</v>
      </c>
      <c r="F524" s="278" t="s">
        <v>1856</v>
      </c>
      <c r="G524" s="276"/>
      <c r="H524" s="277" t="s">
        <v>1</v>
      </c>
      <c r="I524" s="279"/>
      <c r="J524" s="276"/>
      <c r="K524" s="276"/>
      <c r="L524" s="280"/>
      <c r="M524" s="281"/>
      <c r="N524" s="282"/>
      <c r="O524" s="282"/>
      <c r="P524" s="282"/>
      <c r="Q524" s="282"/>
      <c r="R524" s="282"/>
      <c r="S524" s="282"/>
      <c r="T524" s="283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84" t="s">
        <v>1361</v>
      </c>
      <c r="AU524" s="284" t="s">
        <v>88</v>
      </c>
      <c r="AV524" s="15" t="s">
        <v>86</v>
      </c>
      <c r="AW524" s="15" t="s">
        <v>34</v>
      </c>
      <c r="AX524" s="15" t="s">
        <v>78</v>
      </c>
      <c r="AY524" s="284" t="s">
        <v>159</v>
      </c>
    </row>
    <row r="525" s="13" customFormat="1">
      <c r="A525" s="13"/>
      <c r="B525" s="252"/>
      <c r="C525" s="253"/>
      <c r="D525" s="254" t="s">
        <v>1361</v>
      </c>
      <c r="E525" s="255" t="s">
        <v>1</v>
      </c>
      <c r="F525" s="256" t="s">
        <v>1857</v>
      </c>
      <c r="G525" s="253"/>
      <c r="H525" s="257">
        <v>1</v>
      </c>
      <c r="I525" s="258"/>
      <c r="J525" s="253"/>
      <c r="K525" s="253"/>
      <c r="L525" s="259"/>
      <c r="M525" s="260"/>
      <c r="N525" s="261"/>
      <c r="O525" s="261"/>
      <c r="P525" s="261"/>
      <c r="Q525" s="261"/>
      <c r="R525" s="261"/>
      <c r="S525" s="261"/>
      <c r="T525" s="262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63" t="s">
        <v>1361</v>
      </c>
      <c r="AU525" s="263" t="s">
        <v>88</v>
      </c>
      <c r="AV525" s="13" t="s">
        <v>88</v>
      </c>
      <c r="AW525" s="13" t="s">
        <v>34</v>
      </c>
      <c r="AX525" s="13" t="s">
        <v>78</v>
      </c>
      <c r="AY525" s="263" t="s">
        <v>159</v>
      </c>
    </row>
    <row r="526" s="15" customFormat="1">
      <c r="A526" s="15"/>
      <c r="B526" s="275"/>
      <c r="C526" s="276"/>
      <c r="D526" s="254" t="s">
        <v>1361</v>
      </c>
      <c r="E526" s="277" t="s">
        <v>1</v>
      </c>
      <c r="F526" s="278" t="s">
        <v>1858</v>
      </c>
      <c r="G526" s="276"/>
      <c r="H526" s="277" t="s">
        <v>1</v>
      </c>
      <c r="I526" s="279"/>
      <c r="J526" s="276"/>
      <c r="K526" s="276"/>
      <c r="L526" s="280"/>
      <c r="M526" s="281"/>
      <c r="N526" s="282"/>
      <c r="O526" s="282"/>
      <c r="P526" s="282"/>
      <c r="Q526" s="282"/>
      <c r="R526" s="282"/>
      <c r="S526" s="282"/>
      <c r="T526" s="283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84" t="s">
        <v>1361</v>
      </c>
      <c r="AU526" s="284" t="s">
        <v>88</v>
      </c>
      <c r="AV526" s="15" t="s">
        <v>86</v>
      </c>
      <c r="AW526" s="15" t="s">
        <v>34</v>
      </c>
      <c r="AX526" s="15" t="s">
        <v>78</v>
      </c>
      <c r="AY526" s="284" t="s">
        <v>159</v>
      </c>
    </row>
    <row r="527" s="13" customFormat="1">
      <c r="A527" s="13"/>
      <c r="B527" s="252"/>
      <c r="C527" s="253"/>
      <c r="D527" s="254" t="s">
        <v>1361</v>
      </c>
      <c r="E527" s="255" t="s">
        <v>1</v>
      </c>
      <c r="F527" s="256" t="s">
        <v>1857</v>
      </c>
      <c r="G527" s="253"/>
      <c r="H527" s="257">
        <v>1</v>
      </c>
      <c r="I527" s="258"/>
      <c r="J527" s="253"/>
      <c r="K527" s="253"/>
      <c r="L527" s="259"/>
      <c r="M527" s="260"/>
      <c r="N527" s="261"/>
      <c r="O527" s="261"/>
      <c r="P527" s="261"/>
      <c r="Q527" s="261"/>
      <c r="R527" s="261"/>
      <c r="S527" s="261"/>
      <c r="T527" s="262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63" t="s">
        <v>1361</v>
      </c>
      <c r="AU527" s="263" t="s">
        <v>88</v>
      </c>
      <c r="AV527" s="13" t="s">
        <v>88</v>
      </c>
      <c r="AW527" s="13" t="s">
        <v>34</v>
      </c>
      <c r="AX527" s="13" t="s">
        <v>78</v>
      </c>
      <c r="AY527" s="263" t="s">
        <v>159</v>
      </c>
    </row>
    <row r="528" s="15" customFormat="1">
      <c r="A528" s="15"/>
      <c r="B528" s="275"/>
      <c r="C528" s="276"/>
      <c r="D528" s="254" t="s">
        <v>1361</v>
      </c>
      <c r="E528" s="277" t="s">
        <v>1</v>
      </c>
      <c r="F528" s="278" t="s">
        <v>1859</v>
      </c>
      <c r="G528" s="276"/>
      <c r="H528" s="277" t="s">
        <v>1</v>
      </c>
      <c r="I528" s="279"/>
      <c r="J528" s="276"/>
      <c r="K528" s="276"/>
      <c r="L528" s="280"/>
      <c r="M528" s="281"/>
      <c r="N528" s="282"/>
      <c r="O528" s="282"/>
      <c r="P528" s="282"/>
      <c r="Q528" s="282"/>
      <c r="R528" s="282"/>
      <c r="S528" s="282"/>
      <c r="T528" s="283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84" t="s">
        <v>1361</v>
      </c>
      <c r="AU528" s="284" t="s">
        <v>88</v>
      </c>
      <c r="AV528" s="15" t="s">
        <v>86</v>
      </c>
      <c r="AW528" s="15" t="s">
        <v>34</v>
      </c>
      <c r="AX528" s="15" t="s">
        <v>78</v>
      </c>
      <c r="AY528" s="284" t="s">
        <v>159</v>
      </c>
    </row>
    <row r="529" s="13" customFormat="1">
      <c r="A529" s="13"/>
      <c r="B529" s="252"/>
      <c r="C529" s="253"/>
      <c r="D529" s="254" t="s">
        <v>1361</v>
      </c>
      <c r="E529" s="255" t="s">
        <v>1</v>
      </c>
      <c r="F529" s="256" t="s">
        <v>1857</v>
      </c>
      <c r="G529" s="253"/>
      <c r="H529" s="257">
        <v>1</v>
      </c>
      <c r="I529" s="258"/>
      <c r="J529" s="253"/>
      <c r="K529" s="253"/>
      <c r="L529" s="259"/>
      <c r="M529" s="260"/>
      <c r="N529" s="261"/>
      <c r="O529" s="261"/>
      <c r="P529" s="261"/>
      <c r="Q529" s="261"/>
      <c r="R529" s="261"/>
      <c r="S529" s="261"/>
      <c r="T529" s="262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63" t="s">
        <v>1361</v>
      </c>
      <c r="AU529" s="263" t="s">
        <v>88</v>
      </c>
      <c r="AV529" s="13" t="s">
        <v>88</v>
      </c>
      <c r="AW529" s="13" t="s">
        <v>34</v>
      </c>
      <c r="AX529" s="13" t="s">
        <v>78</v>
      </c>
      <c r="AY529" s="263" t="s">
        <v>159</v>
      </c>
    </row>
    <row r="530" s="14" customFormat="1">
      <c r="A530" s="14"/>
      <c r="B530" s="264"/>
      <c r="C530" s="265"/>
      <c r="D530" s="254" t="s">
        <v>1361</v>
      </c>
      <c r="E530" s="266" t="s">
        <v>1</v>
      </c>
      <c r="F530" s="267" t="s">
        <v>1363</v>
      </c>
      <c r="G530" s="265"/>
      <c r="H530" s="268">
        <v>3</v>
      </c>
      <c r="I530" s="269"/>
      <c r="J530" s="265"/>
      <c r="K530" s="265"/>
      <c r="L530" s="270"/>
      <c r="M530" s="271"/>
      <c r="N530" s="272"/>
      <c r="O530" s="272"/>
      <c r="P530" s="272"/>
      <c r="Q530" s="272"/>
      <c r="R530" s="272"/>
      <c r="S530" s="272"/>
      <c r="T530" s="273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74" t="s">
        <v>1361</v>
      </c>
      <c r="AU530" s="274" t="s">
        <v>88</v>
      </c>
      <c r="AV530" s="14" t="s">
        <v>168</v>
      </c>
      <c r="AW530" s="14" t="s">
        <v>34</v>
      </c>
      <c r="AX530" s="14" t="s">
        <v>86</v>
      </c>
      <c r="AY530" s="274" t="s">
        <v>159</v>
      </c>
    </row>
    <row r="531" s="2" customFormat="1" ht="16.5" customHeight="1">
      <c r="A531" s="39"/>
      <c r="B531" s="40"/>
      <c r="C531" s="220" t="s">
        <v>972</v>
      </c>
      <c r="D531" s="220" t="s">
        <v>163</v>
      </c>
      <c r="E531" s="221" t="s">
        <v>1878</v>
      </c>
      <c r="F531" s="222" t="s">
        <v>1879</v>
      </c>
      <c r="G531" s="223" t="s">
        <v>166</v>
      </c>
      <c r="H531" s="224">
        <v>1</v>
      </c>
      <c r="I531" s="225"/>
      <c r="J531" s="226">
        <f>ROUND(I531*H531,2)</f>
        <v>0</v>
      </c>
      <c r="K531" s="227"/>
      <c r="L531" s="228"/>
      <c r="M531" s="229" t="s">
        <v>1</v>
      </c>
      <c r="N531" s="230" t="s">
        <v>43</v>
      </c>
      <c r="O531" s="92"/>
      <c r="P531" s="231">
        <f>O531*H531</f>
        <v>0</v>
      </c>
      <c r="Q531" s="231">
        <v>0.014500000000000001</v>
      </c>
      <c r="R531" s="231">
        <f>Q531*H531</f>
        <v>0.014500000000000001</v>
      </c>
      <c r="S531" s="231">
        <v>0</v>
      </c>
      <c r="T531" s="232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3" t="s">
        <v>295</v>
      </c>
      <c r="AT531" s="233" t="s">
        <v>163</v>
      </c>
      <c r="AU531" s="233" t="s">
        <v>88</v>
      </c>
      <c r="AY531" s="18" t="s">
        <v>159</v>
      </c>
      <c r="BE531" s="234">
        <f>IF(N531="základní",J531,0)</f>
        <v>0</v>
      </c>
      <c r="BF531" s="234">
        <f>IF(N531="snížená",J531,0)</f>
        <v>0</v>
      </c>
      <c r="BG531" s="234">
        <f>IF(N531="zákl. přenesená",J531,0)</f>
        <v>0</v>
      </c>
      <c r="BH531" s="234">
        <f>IF(N531="sníž. přenesená",J531,0)</f>
        <v>0</v>
      </c>
      <c r="BI531" s="234">
        <f>IF(N531="nulová",J531,0)</f>
        <v>0</v>
      </c>
      <c r="BJ531" s="18" t="s">
        <v>86</v>
      </c>
      <c r="BK531" s="234">
        <f>ROUND(I531*H531,2)</f>
        <v>0</v>
      </c>
      <c r="BL531" s="18" t="s">
        <v>224</v>
      </c>
      <c r="BM531" s="233" t="s">
        <v>1880</v>
      </c>
    </row>
    <row r="532" s="2" customFormat="1" ht="16.5" customHeight="1">
      <c r="A532" s="39"/>
      <c r="B532" s="40"/>
      <c r="C532" s="220" t="s">
        <v>976</v>
      </c>
      <c r="D532" s="220" t="s">
        <v>163</v>
      </c>
      <c r="E532" s="221" t="s">
        <v>1881</v>
      </c>
      <c r="F532" s="222" t="s">
        <v>1882</v>
      </c>
      <c r="G532" s="223" t="s">
        <v>166</v>
      </c>
      <c r="H532" s="224">
        <v>1</v>
      </c>
      <c r="I532" s="225"/>
      <c r="J532" s="226">
        <f>ROUND(I532*H532,2)</f>
        <v>0</v>
      </c>
      <c r="K532" s="227"/>
      <c r="L532" s="228"/>
      <c r="M532" s="229" t="s">
        <v>1</v>
      </c>
      <c r="N532" s="230" t="s">
        <v>43</v>
      </c>
      <c r="O532" s="92"/>
      <c r="P532" s="231">
        <f>O532*H532</f>
        <v>0</v>
      </c>
      <c r="Q532" s="231">
        <v>0.014500000000000001</v>
      </c>
      <c r="R532" s="231">
        <f>Q532*H532</f>
        <v>0.014500000000000001</v>
      </c>
      <c r="S532" s="231">
        <v>0</v>
      </c>
      <c r="T532" s="232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33" t="s">
        <v>295</v>
      </c>
      <c r="AT532" s="233" t="s">
        <v>163</v>
      </c>
      <c r="AU532" s="233" t="s">
        <v>88</v>
      </c>
      <c r="AY532" s="18" t="s">
        <v>159</v>
      </c>
      <c r="BE532" s="234">
        <f>IF(N532="základní",J532,0)</f>
        <v>0</v>
      </c>
      <c r="BF532" s="234">
        <f>IF(N532="snížená",J532,0)</f>
        <v>0</v>
      </c>
      <c r="BG532" s="234">
        <f>IF(N532="zákl. přenesená",J532,0)</f>
        <v>0</v>
      </c>
      <c r="BH532" s="234">
        <f>IF(N532="sníž. přenesená",J532,0)</f>
        <v>0</v>
      </c>
      <c r="BI532" s="234">
        <f>IF(N532="nulová",J532,0)</f>
        <v>0</v>
      </c>
      <c r="BJ532" s="18" t="s">
        <v>86</v>
      </c>
      <c r="BK532" s="234">
        <f>ROUND(I532*H532,2)</f>
        <v>0</v>
      </c>
      <c r="BL532" s="18" t="s">
        <v>224</v>
      </c>
      <c r="BM532" s="233" t="s">
        <v>1883</v>
      </c>
    </row>
    <row r="533" s="2" customFormat="1" ht="16.5" customHeight="1">
      <c r="A533" s="39"/>
      <c r="B533" s="40"/>
      <c r="C533" s="220" t="s">
        <v>980</v>
      </c>
      <c r="D533" s="220" t="s">
        <v>163</v>
      </c>
      <c r="E533" s="221" t="s">
        <v>1884</v>
      </c>
      <c r="F533" s="222" t="s">
        <v>1885</v>
      </c>
      <c r="G533" s="223" t="s">
        <v>166</v>
      </c>
      <c r="H533" s="224">
        <v>1</v>
      </c>
      <c r="I533" s="225"/>
      <c r="J533" s="226">
        <f>ROUND(I533*H533,2)</f>
        <v>0</v>
      </c>
      <c r="K533" s="227"/>
      <c r="L533" s="228"/>
      <c r="M533" s="229" t="s">
        <v>1</v>
      </c>
      <c r="N533" s="230" t="s">
        <v>43</v>
      </c>
      <c r="O533" s="92"/>
      <c r="P533" s="231">
        <f>O533*H533</f>
        <v>0</v>
      </c>
      <c r="Q533" s="231">
        <v>0.014500000000000001</v>
      </c>
      <c r="R533" s="231">
        <f>Q533*H533</f>
        <v>0.014500000000000001</v>
      </c>
      <c r="S533" s="231">
        <v>0</v>
      </c>
      <c r="T533" s="232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33" t="s">
        <v>295</v>
      </c>
      <c r="AT533" s="233" t="s">
        <v>163</v>
      </c>
      <c r="AU533" s="233" t="s">
        <v>88</v>
      </c>
      <c r="AY533" s="18" t="s">
        <v>159</v>
      </c>
      <c r="BE533" s="234">
        <f>IF(N533="základní",J533,0)</f>
        <v>0</v>
      </c>
      <c r="BF533" s="234">
        <f>IF(N533="snížená",J533,0)</f>
        <v>0</v>
      </c>
      <c r="BG533" s="234">
        <f>IF(N533="zákl. přenesená",J533,0)</f>
        <v>0</v>
      </c>
      <c r="BH533" s="234">
        <f>IF(N533="sníž. přenesená",J533,0)</f>
        <v>0</v>
      </c>
      <c r="BI533" s="234">
        <f>IF(N533="nulová",J533,0)</f>
        <v>0</v>
      </c>
      <c r="BJ533" s="18" t="s">
        <v>86</v>
      </c>
      <c r="BK533" s="234">
        <f>ROUND(I533*H533,2)</f>
        <v>0</v>
      </c>
      <c r="BL533" s="18" t="s">
        <v>224</v>
      </c>
      <c r="BM533" s="233" t="s">
        <v>1886</v>
      </c>
    </row>
    <row r="534" s="2" customFormat="1" ht="24.15" customHeight="1">
      <c r="A534" s="39"/>
      <c r="B534" s="40"/>
      <c r="C534" s="235" t="s">
        <v>984</v>
      </c>
      <c r="D534" s="235" t="s">
        <v>316</v>
      </c>
      <c r="E534" s="236" t="s">
        <v>1887</v>
      </c>
      <c r="F534" s="237" t="s">
        <v>1888</v>
      </c>
      <c r="G534" s="238" t="s">
        <v>166</v>
      </c>
      <c r="H534" s="239">
        <v>1</v>
      </c>
      <c r="I534" s="240"/>
      <c r="J534" s="241">
        <f>ROUND(I534*H534,2)</f>
        <v>0</v>
      </c>
      <c r="K534" s="242"/>
      <c r="L534" s="45"/>
      <c r="M534" s="243" t="s">
        <v>1</v>
      </c>
      <c r="N534" s="244" t="s">
        <v>43</v>
      </c>
      <c r="O534" s="92"/>
      <c r="P534" s="231">
        <f>O534*H534</f>
        <v>0</v>
      </c>
      <c r="Q534" s="231">
        <v>0</v>
      </c>
      <c r="R534" s="231">
        <f>Q534*H534</f>
        <v>0</v>
      </c>
      <c r="S534" s="231">
        <v>0.029999999999999999</v>
      </c>
      <c r="T534" s="232">
        <f>S534*H534</f>
        <v>0.029999999999999999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3" t="s">
        <v>224</v>
      </c>
      <c r="AT534" s="233" t="s">
        <v>316</v>
      </c>
      <c r="AU534" s="233" t="s">
        <v>88</v>
      </c>
      <c r="AY534" s="18" t="s">
        <v>159</v>
      </c>
      <c r="BE534" s="234">
        <f>IF(N534="základní",J534,0)</f>
        <v>0</v>
      </c>
      <c r="BF534" s="234">
        <f>IF(N534="snížená",J534,0)</f>
        <v>0</v>
      </c>
      <c r="BG534" s="234">
        <f>IF(N534="zákl. přenesená",J534,0)</f>
        <v>0</v>
      </c>
      <c r="BH534" s="234">
        <f>IF(N534="sníž. přenesená",J534,0)</f>
        <v>0</v>
      </c>
      <c r="BI534" s="234">
        <f>IF(N534="nulová",J534,0)</f>
        <v>0</v>
      </c>
      <c r="BJ534" s="18" t="s">
        <v>86</v>
      </c>
      <c r="BK534" s="234">
        <f>ROUND(I534*H534,2)</f>
        <v>0</v>
      </c>
      <c r="BL534" s="18" t="s">
        <v>224</v>
      </c>
      <c r="BM534" s="233" t="s">
        <v>1889</v>
      </c>
    </row>
    <row r="535" s="15" customFormat="1">
      <c r="A535" s="15"/>
      <c r="B535" s="275"/>
      <c r="C535" s="276"/>
      <c r="D535" s="254" t="s">
        <v>1361</v>
      </c>
      <c r="E535" s="277" t="s">
        <v>1</v>
      </c>
      <c r="F535" s="278" t="s">
        <v>1866</v>
      </c>
      <c r="G535" s="276"/>
      <c r="H535" s="277" t="s">
        <v>1</v>
      </c>
      <c r="I535" s="279"/>
      <c r="J535" s="276"/>
      <c r="K535" s="276"/>
      <c r="L535" s="280"/>
      <c r="M535" s="281"/>
      <c r="N535" s="282"/>
      <c r="O535" s="282"/>
      <c r="P535" s="282"/>
      <c r="Q535" s="282"/>
      <c r="R535" s="282"/>
      <c r="S535" s="282"/>
      <c r="T535" s="283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84" t="s">
        <v>1361</v>
      </c>
      <c r="AU535" s="284" t="s">
        <v>88</v>
      </c>
      <c r="AV535" s="15" t="s">
        <v>86</v>
      </c>
      <c r="AW535" s="15" t="s">
        <v>34</v>
      </c>
      <c r="AX535" s="15" t="s">
        <v>78</v>
      </c>
      <c r="AY535" s="284" t="s">
        <v>159</v>
      </c>
    </row>
    <row r="536" s="13" customFormat="1">
      <c r="A536" s="13"/>
      <c r="B536" s="252"/>
      <c r="C536" s="253"/>
      <c r="D536" s="254" t="s">
        <v>1361</v>
      </c>
      <c r="E536" s="255" t="s">
        <v>1</v>
      </c>
      <c r="F536" s="256" t="s">
        <v>1857</v>
      </c>
      <c r="G536" s="253"/>
      <c r="H536" s="257">
        <v>1</v>
      </c>
      <c r="I536" s="258"/>
      <c r="J536" s="253"/>
      <c r="K536" s="253"/>
      <c r="L536" s="259"/>
      <c r="M536" s="260"/>
      <c r="N536" s="261"/>
      <c r="O536" s="261"/>
      <c r="P536" s="261"/>
      <c r="Q536" s="261"/>
      <c r="R536" s="261"/>
      <c r="S536" s="261"/>
      <c r="T536" s="262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63" t="s">
        <v>1361</v>
      </c>
      <c r="AU536" s="263" t="s">
        <v>88</v>
      </c>
      <c r="AV536" s="13" t="s">
        <v>88</v>
      </c>
      <c r="AW536" s="13" t="s">
        <v>34</v>
      </c>
      <c r="AX536" s="13" t="s">
        <v>78</v>
      </c>
      <c r="AY536" s="263" t="s">
        <v>159</v>
      </c>
    </row>
    <row r="537" s="14" customFormat="1">
      <c r="A537" s="14"/>
      <c r="B537" s="264"/>
      <c r="C537" s="265"/>
      <c r="D537" s="254" t="s">
        <v>1361</v>
      </c>
      <c r="E537" s="266" t="s">
        <v>1</v>
      </c>
      <c r="F537" s="267" t="s">
        <v>1363</v>
      </c>
      <c r="G537" s="265"/>
      <c r="H537" s="268">
        <v>1</v>
      </c>
      <c r="I537" s="269"/>
      <c r="J537" s="265"/>
      <c r="K537" s="265"/>
      <c r="L537" s="270"/>
      <c r="M537" s="271"/>
      <c r="N537" s="272"/>
      <c r="O537" s="272"/>
      <c r="P537" s="272"/>
      <c r="Q537" s="272"/>
      <c r="R537" s="272"/>
      <c r="S537" s="272"/>
      <c r="T537" s="273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74" t="s">
        <v>1361</v>
      </c>
      <c r="AU537" s="274" t="s">
        <v>88</v>
      </c>
      <c r="AV537" s="14" t="s">
        <v>168</v>
      </c>
      <c r="AW537" s="14" t="s">
        <v>34</v>
      </c>
      <c r="AX537" s="14" t="s">
        <v>86</v>
      </c>
      <c r="AY537" s="274" t="s">
        <v>159</v>
      </c>
    </row>
    <row r="538" s="2" customFormat="1" ht="24.15" customHeight="1">
      <c r="A538" s="39"/>
      <c r="B538" s="40"/>
      <c r="C538" s="220" t="s">
        <v>988</v>
      </c>
      <c r="D538" s="220" t="s">
        <v>163</v>
      </c>
      <c r="E538" s="221" t="s">
        <v>1890</v>
      </c>
      <c r="F538" s="222" t="s">
        <v>1891</v>
      </c>
      <c r="G538" s="223" t="s">
        <v>1419</v>
      </c>
      <c r="H538" s="224">
        <v>2.3639999999999999</v>
      </c>
      <c r="I538" s="225"/>
      <c r="J538" s="226">
        <f>ROUND(I538*H538,2)</f>
        <v>0</v>
      </c>
      <c r="K538" s="227"/>
      <c r="L538" s="228"/>
      <c r="M538" s="229" t="s">
        <v>1</v>
      </c>
      <c r="N538" s="230" t="s">
        <v>43</v>
      </c>
      <c r="O538" s="92"/>
      <c r="P538" s="231">
        <f>O538*H538</f>
        <v>0</v>
      </c>
      <c r="Q538" s="231">
        <v>0.025440000000000001</v>
      </c>
      <c r="R538" s="231">
        <f>Q538*H538</f>
        <v>0.060140159999999998</v>
      </c>
      <c r="S538" s="231">
        <v>0</v>
      </c>
      <c r="T538" s="232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3" t="s">
        <v>295</v>
      </c>
      <c r="AT538" s="233" t="s">
        <v>163</v>
      </c>
      <c r="AU538" s="233" t="s">
        <v>88</v>
      </c>
      <c r="AY538" s="18" t="s">
        <v>159</v>
      </c>
      <c r="BE538" s="234">
        <f>IF(N538="základní",J538,0)</f>
        <v>0</v>
      </c>
      <c r="BF538" s="234">
        <f>IF(N538="snížená",J538,0)</f>
        <v>0</v>
      </c>
      <c r="BG538" s="234">
        <f>IF(N538="zákl. přenesená",J538,0)</f>
        <v>0</v>
      </c>
      <c r="BH538" s="234">
        <f>IF(N538="sníž. přenesená",J538,0)</f>
        <v>0</v>
      </c>
      <c r="BI538" s="234">
        <f>IF(N538="nulová",J538,0)</f>
        <v>0</v>
      </c>
      <c r="BJ538" s="18" t="s">
        <v>86</v>
      </c>
      <c r="BK538" s="234">
        <f>ROUND(I538*H538,2)</f>
        <v>0</v>
      </c>
      <c r="BL538" s="18" t="s">
        <v>224</v>
      </c>
      <c r="BM538" s="233" t="s">
        <v>1892</v>
      </c>
    </row>
    <row r="539" s="13" customFormat="1">
      <c r="A539" s="13"/>
      <c r="B539" s="252"/>
      <c r="C539" s="253"/>
      <c r="D539" s="254" t="s">
        <v>1361</v>
      </c>
      <c r="E539" s="255" t="s">
        <v>1</v>
      </c>
      <c r="F539" s="256" t="s">
        <v>1893</v>
      </c>
      <c r="G539" s="253"/>
      <c r="H539" s="257">
        <v>2.3639999999999999</v>
      </c>
      <c r="I539" s="258"/>
      <c r="J539" s="253"/>
      <c r="K539" s="253"/>
      <c r="L539" s="259"/>
      <c r="M539" s="260"/>
      <c r="N539" s="261"/>
      <c r="O539" s="261"/>
      <c r="P539" s="261"/>
      <c r="Q539" s="261"/>
      <c r="R539" s="261"/>
      <c r="S539" s="261"/>
      <c r="T539" s="262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63" t="s">
        <v>1361</v>
      </c>
      <c r="AU539" s="263" t="s">
        <v>88</v>
      </c>
      <c r="AV539" s="13" t="s">
        <v>88</v>
      </c>
      <c r="AW539" s="13" t="s">
        <v>34</v>
      </c>
      <c r="AX539" s="13" t="s">
        <v>78</v>
      </c>
      <c r="AY539" s="263" t="s">
        <v>159</v>
      </c>
    </row>
    <row r="540" s="14" customFormat="1">
      <c r="A540" s="14"/>
      <c r="B540" s="264"/>
      <c r="C540" s="265"/>
      <c r="D540" s="254" t="s">
        <v>1361</v>
      </c>
      <c r="E540" s="266" t="s">
        <v>1</v>
      </c>
      <c r="F540" s="267" t="s">
        <v>1363</v>
      </c>
      <c r="G540" s="265"/>
      <c r="H540" s="268">
        <v>2.3639999999999999</v>
      </c>
      <c r="I540" s="269"/>
      <c r="J540" s="265"/>
      <c r="K540" s="265"/>
      <c r="L540" s="270"/>
      <c r="M540" s="271"/>
      <c r="N540" s="272"/>
      <c r="O540" s="272"/>
      <c r="P540" s="272"/>
      <c r="Q540" s="272"/>
      <c r="R540" s="272"/>
      <c r="S540" s="272"/>
      <c r="T540" s="273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74" t="s">
        <v>1361</v>
      </c>
      <c r="AU540" s="274" t="s">
        <v>88</v>
      </c>
      <c r="AV540" s="14" t="s">
        <v>168</v>
      </c>
      <c r="AW540" s="14" t="s">
        <v>34</v>
      </c>
      <c r="AX540" s="14" t="s">
        <v>86</v>
      </c>
      <c r="AY540" s="274" t="s">
        <v>159</v>
      </c>
    </row>
    <row r="541" s="2" customFormat="1" ht="24.15" customHeight="1">
      <c r="A541" s="39"/>
      <c r="B541" s="40"/>
      <c r="C541" s="235" t="s">
        <v>992</v>
      </c>
      <c r="D541" s="235" t="s">
        <v>316</v>
      </c>
      <c r="E541" s="236" t="s">
        <v>1894</v>
      </c>
      <c r="F541" s="237" t="s">
        <v>1895</v>
      </c>
      <c r="G541" s="238" t="s">
        <v>1427</v>
      </c>
      <c r="H541" s="239">
        <v>0.39300000000000002</v>
      </c>
      <c r="I541" s="240"/>
      <c r="J541" s="241">
        <f>ROUND(I541*H541,2)</f>
        <v>0</v>
      </c>
      <c r="K541" s="242"/>
      <c r="L541" s="45"/>
      <c r="M541" s="243" t="s">
        <v>1</v>
      </c>
      <c r="N541" s="244" t="s">
        <v>43</v>
      </c>
      <c r="O541" s="92"/>
      <c r="P541" s="231">
        <f>O541*H541</f>
        <v>0</v>
      </c>
      <c r="Q541" s="231">
        <v>0</v>
      </c>
      <c r="R541" s="231">
        <f>Q541*H541</f>
        <v>0</v>
      </c>
      <c r="S541" s="231">
        <v>0</v>
      </c>
      <c r="T541" s="232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33" t="s">
        <v>224</v>
      </c>
      <c r="AT541" s="233" t="s">
        <v>316</v>
      </c>
      <c r="AU541" s="233" t="s">
        <v>88</v>
      </c>
      <c r="AY541" s="18" t="s">
        <v>159</v>
      </c>
      <c r="BE541" s="234">
        <f>IF(N541="základní",J541,0)</f>
        <v>0</v>
      </c>
      <c r="BF541" s="234">
        <f>IF(N541="snížená",J541,0)</f>
        <v>0</v>
      </c>
      <c r="BG541" s="234">
        <f>IF(N541="zákl. přenesená",J541,0)</f>
        <v>0</v>
      </c>
      <c r="BH541" s="234">
        <f>IF(N541="sníž. přenesená",J541,0)</f>
        <v>0</v>
      </c>
      <c r="BI541" s="234">
        <f>IF(N541="nulová",J541,0)</f>
        <v>0</v>
      </c>
      <c r="BJ541" s="18" t="s">
        <v>86</v>
      </c>
      <c r="BK541" s="234">
        <f>ROUND(I541*H541,2)</f>
        <v>0</v>
      </c>
      <c r="BL541" s="18" t="s">
        <v>224</v>
      </c>
      <c r="BM541" s="233" t="s">
        <v>1896</v>
      </c>
    </row>
    <row r="542" s="12" customFormat="1" ht="22.8" customHeight="1">
      <c r="A542" s="12"/>
      <c r="B542" s="204"/>
      <c r="C542" s="205"/>
      <c r="D542" s="206" t="s">
        <v>77</v>
      </c>
      <c r="E542" s="218" t="s">
        <v>1897</v>
      </c>
      <c r="F542" s="218" t="s">
        <v>1898</v>
      </c>
      <c r="G542" s="205"/>
      <c r="H542" s="205"/>
      <c r="I542" s="208"/>
      <c r="J542" s="219">
        <f>BK542</f>
        <v>0</v>
      </c>
      <c r="K542" s="205"/>
      <c r="L542" s="210"/>
      <c r="M542" s="211"/>
      <c r="N542" s="212"/>
      <c r="O542" s="212"/>
      <c r="P542" s="213">
        <f>SUM(P543:P554)</f>
        <v>0</v>
      </c>
      <c r="Q542" s="212"/>
      <c r="R542" s="213">
        <f>SUM(R543:R554)</f>
        <v>0.49393787999999994</v>
      </c>
      <c r="S542" s="212"/>
      <c r="T542" s="214">
        <f>SUM(T543:T554)</f>
        <v>0</v>
      </c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R542" s="215" t="s">
        <v>88</v>
      </c>
      <c r="AT542" s="216" t="s">
        <v>77</v>
      </c>
      <c r="AU542" s="216" t="s">
        <v>86</v>
      </c>
      <c r="AY542" s="215" t="s">
        <v>159</v>
      </c>
      <c r="BK542" s="217">
        <f>SUM(BK543:BK554)</f>
        <v>0</v>
      </c>
    </row>
    <row r="543" s="2" customFormat="1" ht="33" customHeight="1">
      <c r="A543" s="39"/>
      <c r="B543" s="40"/>
      <c r="C543" s="235" t="s">
        <v>996</v>
      </c>
      <c r="D543" s="235" t="s">
        <v>316</v>
      </c>
      <c r="E543" s="236" t="s">
        <v>1899</v>
      </c>
      <c r="F543" s="237" t="s">
        <v>1900</v>
      </c>
      <c r="G543" s="238" t="s">
        <v>1419</v>
      </c>
      <c r="H543" s="239">
        <v>1.4119999999999999</v>
      </c>
      <c r="I543" s="240"/>
      <c r="J543" s="241">
        <f>ROUND(I543*H543,2)</f>
        <v>0</v>
      </c>
      <c r="K543" s="242"/>
      <c r="L543" s="45"/>
      <c r="M543" s="243" t="s">
        <v>1</v>
      </c>
      <c r="N543" s="244" t="s">
        <v>43</v>
      </c>
      <c r="O543" s="92"/>
      <c r="P543" s="231">
        <f>O543*H543</f>
        <v>0</v>
      </c>
      <c r="Q543" s="231">
        <v>0.00048999999999999998</v>
      </c>
      <c r="R543" s="231">
        <f>Q543*H543</f>
        <v>0.00069187999999999997</v>
      </c>
      <c r="S543" s="231">
        <v>0</v>
      </c>
      <c r="T543" s="232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33" t="s">
        <v>224</v>
      </c>
      <c r="AT543" s="233" t="s">
        <v>316</v>
      </c>
      <c r="AU543" s="233" t="s">
        <v>88</v>
      </c>
      <c r="AY543" s="18" t="s">
        <v>159</v>
      </c>
      <c r="BE543" s="234">
        <f>IF(N543="základní",J543,0)</f>
        <v>0</v>
      </c>
      <c r="BF543" s="234">
        <f>IF(N543="snížená",J543,0)</f>
        <v>0</v>
      </c>
      <c r="BG543" s="234">
        <f>IF(N543="zákl. přenesená",J543,0)</f>
        <v>0</v>
      </c>
      <c r="BH543" s="234">
        <f>IF(N543="sníž. přenesená",J543,0)</f>
        <v>0</v>
      </c>
      <c r="BI543" s="234">
        <f>IF(N543="nulová",J543,0)</f>
        <v>0</v>
      </c>
      <c r="BJ543" s="18" t="s">
        <v>86</v>
      </c>
      <c r="BK543" s="234">
        <f>ROUND(I543*H543,2)</f>
        <v>0</v>
      </c>
      <c r="BL543" s="18" t="s">
        <v>224</v>
      </c>
      <c r="BM543" s="233" t="s">
        <v>1901</v>
      </c>
    </row>
    <row r="544" s="15" customFormat="1">
      <c r="A544" s="15"/>
      <c r="B544" s="275"/>
      <c r="C544" s="276"/>
      <c r="D544" s="254" t="s">
        <v>1361</v>
      </c>
      <c r="E544" s="277" t="s">
        <v>1</v>
      </c>
      <c r="F544" s="278" t="s">
        <v>1902</v>
      </c>
      <c r="G544" s="276"/>
      <c r="H544" s="277" t="s">
        <v>1</v>
      </c>
      <c r="I544" s="279"/>
      <c r="J544" s="276"/>
      <c r="K544" s="276"/>
      <c r="L544" s="280"/>
      <c r="M544" s="281"/>
      <c r="N544" s="282"/>
      <c r="O544" s="282"/>
      <c r="P544" s="282"/>
      <c r="Q544" s="282"/>
      <c r="R544" s="282"/>
      <c r="S544" s="282"/>
      <c r="T544" s="283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84" t="s">
        <v>1361</v>
      </c>
      <c r="AU544" s="284" t="s">
        <v>88</v>
      </c>
      <c r="AV544" s="15" t="s">
        <v>86</v>
      </c>
      <c r="AW544" s="15" t="s">
        <v>34</v>
      </c>
      <c r="AX544" s="15" t="s">
        <v>78</v>
      </c>
      <c r="AY544" s="284" t="s">
        <v>159</v>
      </c>
    </row>
    <row r="545" s="15" customFormat="1">
      <c r="A545" s="15"/>
      <c r="B545" s="275"/>
      <c r="C545" s="276"/>
      <c r="D545" s="254" t="s">
        <v>1361</v>
      </c>
      <c r="E545" s="277" t="s">
        <v>1</v>
      </c>
      <c r="F545" s="278" t="s">
        <v>1903</v>
      </c>
      <c r="G545" s="276"/>
      <c r="H545" s="277" t="s">
        <v>1</v>
      </c>
      <c r="I545" s="279"/>
      <c r="J545" s="276"/>
      <c r="K545" s="276"/>
      <c r="L545" s="280"/>
      <c r="M545" s="281"/>
      <c r="N545" s="282"/>
      <c r="O545" s="282"/>
      <c r="P545" s="282"/>
      <c r="Q545" s="282"/>
      <c r="R545" s="282"/>
      <c r="S545" s="282"/>
      <c r="T545" s="283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84" t="s">
        <v>1361</v>
      </c>
      <c r="AU545" s="284" t="s">
        <v>88</v>
      </c>
      <c r="AV545" s="15" t="s">
        <v>86</v>
      </c>
      <c r="AW545" s="15" t="s">
        <v>34</v>
      </c>
      <c r="AX545" s="15" t="s">
        <v>78</v>
      </c>
      <c r="AY545" s="284" t="s">
        <v>159</v>
      </c>
    </row>
    <row r="546" s="13" customFormat="1">
      <c r="A546" s="13"/>
      <c r="B546" s="252"/>
      <c r="C546" s="253"/>
      <c r="D546" s="254" t="s">
        <v>1361</v>
      </c>
      <c r="E546" s="255" t="s">
        <v>1</v>
      </c>
      <c r="F546" s="256" t="s">
        <v>1904</v>
      </c>
      <c r="G546" s="253"/>
      <c r="H546" s="257">
        <v>1.4119999999999999</v>
      </c>
      <c r="I546" s="258"/>
      <c r="J546" s="253"/>
      <c r="K546" s="253"/>
      <c r="L546" s="259"/>
      <c r="M546" s="260"/>
      <c r="N546" s="261"/>
      <c r="O546" s="261"/>
      <c r="P546" s="261"/>
      <c r="Q546" s="261"/>
      <c r="R546" s="261"/>
      <c r="S546" s="261"/>
      <c r="T546" s="262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63" t="s">
        <v>1361</v>
      </c>
      <c r="AU546" s="263" t="s">
        <v>88</v>
      </c>
      <c r="AV546" s="13" t="s">
        <v>88</v>
      </c>
      <c r="AW546" s="13" t="s">
        <v>34</v>
      </c>
      <c r="AX546" s="13" t="s">
        <v>78</v>
      </c>
      <c r="AY546" s="263" t="s">
        <v>159</v>
      </c>
    </row>
    <row r="547" s="14" customFormat="1">
      <c r="A547" s="14"/>
      <c r="B547" s="264"/>
      <c r="C547" s="265"/>
      <c r="D547" s="254" t="s">
        <v>1361</v>
      </c>
      <c r="E547" s="266" t="s">
        <v>1</v>
      </c>
      <c r="F547" s="267" t="s">
        <v>1363</v>
      </c>
      <c r="G547" s="265"/>
      <c r="H547" s="268">
        <v>1.4119999999999999</v>
      </c>
      <c r="I547" s="269"/>
      <c r="J547" s="265"/>
      <c r="K547" s="265"/>
      <c r="L547" s="270"/>
      <c r="M547" s="271"/>
      <c r="N547" s="272"/>
      <c r="O547" s="272"/>
      <c r="P547" s="272"/>
      <c r="Q547" s="272"/>
      <c r="R547" s="272"/>
      <c r="S547" s="272"/>
      <c r="T547" s="273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74" t="s">
        <v>1361</v>
      </c>
      <c r="AU547" s="274" t="s">
        <v>88</v>
      </c>
      <c r="AV547" s="14" t="s">
        <v>168</v>
      </c>
      <c r="AW547" s="14" t="s">
        <v>34</v>
      </c>
      <c r="AX547" s="14" t="s">
        <v>86</v>
      </c>
      <c r="AY547" s="274" t="s">
        <v>159</v>
      </c>
    </row>
    <row r="548" s="2" customFormat="1" ht="16.5" customHeight="1">
      <c r="A548" s="39"/>
      <c r="B548" s="40"/>
      <c r="C548" s="220" t="s">
        <v>1000</v>
      </c>
      <c r="D548" s="220" t="s">
        <v>163</v>
      </c>
      <c r="E548" s="221" t="s">
        <v>1905</v>
      </c>
      <c r="F548" s="222" t="s">
        <v>1906</v>
      </c>
      <c r="G548" s="223" t="s">
        <v>1419</v>
      </c>
      <c r="H548" s="224">
        <v>1.4119999999999999</v>
      </c>
      <c r="I548" s="225"/>
      <c r="J548" s="226">
        <f>ROUND(I548*H548,2)</f>
        <v>0</v>
      </c>
      <c r="K548" s="227"/>
      <c r="L548" s="228"/>
      <c r="M548" s="229" t="s">
        <v>1</v>
      </c>
      <c r="N548" s="230" t="s">
        <v>43</v>
      </c>
      <c r="O548" s="92"/>
      <c r="P548" s="231">
        <f>O548*H548</f>
        <v>0</v>
      </c>
      <c r="Q548" s="231">
        <v>0.012999999999999999</v>
      </c>
      <c r="R548" s="231">
        <f>Q548*H548</f>
        <v>0.018355999999999997</v>
      </c>
      <c r="S548" s="231">
        <v>0</v>
      </c>
      <c r="T548" s="232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33" t="s">
        <v>295</v>
      </c>
      <c r="AT548" s="233" t="s">
        <v>163</v>
      </c>
      <c r="AU548" s="233" t="s">
        <v>88</v>
      </c>
      <c r="AY548" s="18" t="s">
        <v>159</v>
      </c>
      <c r="BE548" s="234">
        <f>IF(N548="základní",J548,0)</f>
        <v>0</v>
      </c>
      <c r="BF548" s="234">
        <f>IF(N548="snížená",J548,0)</f>
        <v>0</v>
      </c>
      <c r="BG548" s="234">
        <f>IF(N548="zákl. přenesená",J548,0)</f>
        <v>0</v>
      </c>
      <c r="BH548" s="234">
        <f>IF(N548="sníž. přenesená",J548,0)</f>
        <v>0</v>
      </c>
      <c r="BI548" s="234">
        <f>IF(N548="nulová",J548,0)</f>
        <v>0</v>
      </c>
      <c r="BJ548" s="18" t="s">
        <v>86</v>
      </c>
      <c r="BK548" s="234">
        <f>ROUND(I548*H548,2)</f>
        <v>0</v>
      </c>
      <c r="BL548" s="18" t="s">
        <v>224</v>
      </c>
      <c r="BM548" s="233" t="s">
        <v>1907</v>
      </c>
    </row>
    <row r="549" s="2" customFormat="1" ht="24.15" customHeight="1">
      <c r="A549" s="39"/>
      <c r="B549" s="40"/>
      <c r="C549" s="235" t="s">
        <v>1003</v>
      </c>
      <c r="D549" s="235" t="s">
        <v>316</v>
      </c>
      <c r="E549" s="236" t="s">
        <v>1908</v>
      </c>
      <c r="F549" s="237" t="s">
        <v>1909</v>
      </c>
      <c r="G549" s="238" t="s">
        <v>1478</v>
      </c>
      <c r="H549" s="239">
        <v>474.88999999999999</v>
      </c>
      <c r="I549" s="240"/>
      <c r="J549" s="241">
        <f>ROUND(I549*H549,2)</f>
        <v>0</v>
      </c>
      <c r="K549" s="242"/>
      <c r="L549" s="45"/>
      <c r="M549" s="243" t="s">
        <v>1</v>
      </c>
      <c r="N549" s="244" t="s">
        <v>43</v>
      </c>
      <c r="O549" s="92"/>
      <c r="P549" s="231">
        <f>O549*H549</f>
        <v>0</v>
      </c>
      <c r="Q549" s="231">
        <v>0.001</v>
      </c>
      <c r="R549" s="231">
        <f>Q549*H549</f>
        <v>0.47488999999999998</v>
      </c>
      <c r="S549" s="231">
        <v>0</v>
      </c>
      <c r="T549" s="232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33" t="s">
        <v>224</v>
      </c>
      <c r="AT549" s="233" t="s">
        <v>316</v>
      </c>
      <c r="AU549" s="233" t="s">
        <v>88</v>
      </c>
      <c r="AY549" s="18" t="s">
        <v>159</v>
      </c>
      <c r="BE549" s="234">
        <f>IF(N549="základní",J549,0)</f>
        <v>0</v>
      </c>
      <c r="BF549" s="234">
        <f>IF(N549="snížená",J549,0)</f>
        <v>0</v>
      </c>
      <c r="BG549" s="234">
        <f>IF(N549="zákl. přenesená",J549,0)</f>
        <v>0</v>
      </c>
      <c r="BH549" s="234">
        <f>IF(N549="sníž. přenesená",J549,0)</f>
        <v>0</v>
      </c>
      <c r="BI549" s="234">
        <f>IF(N549="nulová",J549,0)</f>
        <v>0</v>
      </c>
      <c r="BJ549" s="18" t="s">
        <v>86</v>
      </c>
      <c r="BK549" s="234">
        <f>ROUND(I549*H549,2)</f>
        <v>0</v>
      </c>
      <c r="BL549" s="18" t="s">
        <v>224</v>
      </c>
      <c r="BM549" s="233" t="s">
        <v>1910</v>
      </c>
    </row>
    <row r="550" s="15" customFormat="1">
      <c r="A550" s="15"/>
      <c r="B550" s="275"/>
      <c r="C550" s="276"/>
      <c r="D550" s="254" t="s">
        <v>1361</v>
      </c>
      <c r="E550" s="277" t="s">
        <v>1</v>
      </c>
      <c r="F550" s="278" t="s">
        <v>1902</v>
      </c>
      <c r="G550" s="276"/>
      <c r="H550" s="277" t="s">
        <v>1</v>
      </c>
      <c r="I550" s="279"/>
      <c r="J550" s="276"/>
      <c r="K550" s="276"/>
      <c r="L550" s="280"/>
      <c r="M550" s="281"/>
      <c r="N550" s="282"/>
      <c r="O550" s="282"/>
      <c r="P550" s="282"/>
      <c r="Q550" s="282"/>
      <c r="R550" s="282"/>
      <c r="S550" s="282"/>
      <c r="T550" s="283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84" t="s">
        <v>1361</v>
      </c>
      <c r="AU550" s="284" t="s">
        <v>88</v>
      </c>
      <c r="AV550" s="15" t="s">
        <v>86</v>
      </c>
      <c r="AW550" s="15" t="s">
        <v>34</v>
      </c>
      <c r="AX550" s="15" t="s">
        <v>78</v>
      </c>
      <c r="AY550" s="284" t="s">
        <v>159</v>
      </c>
    </row>
    <row r="551" s="15" customFormat="1">
      <c r="A551" s="15"/>
      <c r="B551" s="275"/>
      <c r="C551" s="276"/>
      <c r="D551" s="254" t="s">
        <v>1361</v>
      </c>
      <c r="E551" s="277" t="s">
        <v>1</v>
      </c>
      <c r="F551" s="278" t="s">
        <v>1911</v>
      </c>
      <c r="G551" s="276"/>
      <c r="H551" s="277" t="s">
        <v>1</v>
      </c>
      <c r="I551" s="279"/>
      <c r="J551" s="276"/>
      <c r="K551" s="276"/>
      <c r="L551" s="280"/>
      <c r="M551" s="281"/>
      <c r="N551" s="282"/>
      <c r="O551" s="282"/>
      <c r="P551" s="282"/>
      <c r="Q551" s="282"/>
      <c r="R551" s="282"/>
      <c r="S551" s="282"/>
      <c r="T551" s="283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84" t="s">
        <v>1361</v>
      </c>
      <c r="AU551" s="284" t="s">
        <v>88</v>
      </c>
      <c r="AV551" s="15" t="s">
        <v>86</v>
      </c>
      <c r="AW551" s="15" t="s">
        <v>34</v>
      </c>
      <c r="AX551" s="15" t="s">
        <v>78</v>
      </c>
      <c r="AY551" s="284" t="s">
        <v>159</v>
      </c>
    </row>
    <row r="552" s="13" customFormat="1">
      <c r="A552" s="13"/>
      <c r="B552" s="252"/>
      <c r="C552" s="253"/>
      <c r="D552" s="254" t="s">
        <v>1361</v>
      </c>
      <c r="E552" s="255" t="s">
        <v>1</v>
      </c>
      <c r="F552" s="256" t="s">
        <v>1912</v>
      </c>
      <c r="G552" s="253"/>
      <c r="H552" s="257">
        <v>474.88999999999999</v>
      </c>
      <c r="I552" s="258"/>
      <c r="J552" s="253"/>
      <c r="K552" s="253"/>
      <c r="L552" s="259"/>
      <c r="M552" s="260"/>
      <c r="N552" s="261"/>
      <c r="O552" s="261"/>
      <c r="P552" s="261"/>
      <c r="Q552" s="261"/>
      <c r="R552" s="261"/>
      <c r="S552" s="261"/>
      <c r="T552" s="262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63" t="s">
        <v>1361</v>
      </c>
      <c r="AU552" s="263" t="s">
        <v>88</v>
      </c>
      <c r="AV552" s="13" t="s">
        <v>88</v>
      </c>
      <c r="AW552" s="13" t="s">
        <v>34</v>
      </c>
      <c r="AX552" s="13" t="s">
        <v>78</v>
      </c>
      <c r="AY552" s="263" t="s">
        <v>159</v>
      </c>
    </row>
    <row r="553" s="14" customFormat="1">
      <c r="A553" s="14"/>
      <c r="B553" s="264"/>
      <c r="C553" s="265"/>
      <c r="D553" s="254" t="s">
        <v>1361</v>
      </c>
      <c r="E553" s="266" t="s">
        <v>1</v>
      </c>
      <c r="F553" s="267" t="s">
        <v>1363</v>
      </c>
      <c r="G553" s="265"/>
      <c r="H553" s="268">
        <v>474.88999999999999</v>
      </c>
      <c r="I553" s="269"/>
      <c r="J553" s="265"/>
      <c r="K553" s="265"/>
      <c r="L553" s="270"/>
      <c r="M553" s="271"/>
      <c r="N553" s="272"/>
      <c r="O553" s="272"/>
      <c r="P553" s="272"/>
      <c r="Q553" s="272"/>
      <c r="R553" s="272"/>
      <c r="S553" s="272"/>
      <c r="T553" s="273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74" t="s">
        <v>1361</v>
      </c>
      <c r="AU553" s="274" t="s">
        <v>88</v>
      </c>
      <c r="AV553" s="14" t="s">
        <v>168</v>
      </c>
      <c r="AW553" s="14" t="s">
        <v>34</v>
      </c>
      <c r="AX553" s="14" t="s">
        <v>86</v>
      </c>
      <c r="AY553" s="274" t="s">
        <v>159</v>
      </c>
    </row>
    <row r="554" s="2" customFormat="1" ht="24.15" customHeight="1">
      <c r="A554" s="39"/>
      <c r="B554" s="40"/>
      <c r="C554" s="235" t="s">
        <v>1007</v>
      </c>
      <c r="D554" s="235" t="s">
        <v>316</v>
      </c>
      <c r="E554" s="236" t="s">
        <v>1913</v>
      </c>
      <c r="F554" s="237" t="s">
        <v>1914</v>
      </c>
      <c r="G554" s="238" t="s">
        <v>1427</v>
      </c>
      <c r="H554" s="239">
        <v>0.49399999999999999</v>
      </c>
      <c r="I554" s="240"/>
      <c r="J554" s="241">
        <f>ROUND(I554*H554,2)</f>
        <v>0</v>
      </c>
      <c r="K554" s="242"/>
      <c r="L554" s="45"/>
      <c r="M554" s="243" t="s">
        <v>1</v>
      </c>
      <c r="N554" s="244" t="s">
        <v>43</v>
      </c>
      <c r="O554" s="92"/>
      <c r="P554" s="231">
        <f>O554*H554</f>
        <v>0</v>
      </c>
      <c r="Q554" s="231">
        <v>0</v>
      </c>
      <c r="R554" s="231">
        <f>Q554*H554</f>
        <v>0</v>
      </c>
      <c r="S554" s="231">
        <v>0</v>
      </c>
      <c r="T554" s="232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33" t="s">
        <v>224</v>
      </c>
      <c r="AT554" s="233" t="s">
        <v>316</v>
      </c>
      <c r="AU554" s="233" t="s">
        <v>88</v>
      </c>
      <c r="AY554" s="18" t="s">
        <v>159</v>
      </c>
      <c r="BE554" s="234">
        <f>IF(N554="základní",J554,0)</f>
        <v>0</v>
      </c>
      <c r="BF554" s="234">
        <f>IF(N554="snížená",J554,0)</f>
        <v>0</v>
      </c>
      <c r="BG554" s="234">
        <f>IF(N554="zákl. přenesená",J554,0)</f>
        <v>0</v>
      </c>
      <c r="BH554" s="234">
        <f>IF(N554="sníž. přenesená",J554,0)</f>
        <v>0</v>
      </c>
      <c r="BI554" s="234">
        <f>IF(N554="nulová",J554,0)</f>
        <v>0</v>
      </c>
      <c r="BJ554" s="18" t="s">
        <v>86</v>
      </c>
      <c r="BK554" s="234">
        <f>ROUND(I554*H554,2)</f>
        <v>0</v>
      </c>
      <c r="BL554" s="18" t="s">
        <v>224</v>
      </c>
      <c r="BM554" s="233" t="s">
        <v>1915</v>
      </c>
    </row>
    <row r="555" s="12" customFormat="1" ht="22.8" customHeight="1">
      <c r="A555" s="12"/>
      <c r="B555" s="204"/>
      <c r="C555" s="205"/>
      <c r="D555" s="206" t="s">
        <v>77</v>
      </c>
      <c r="E555" s="218" t="s">
        <v>1916</v>
      </c>
      <c r="F555" s="218" t="s">
        <v>1917</v>
      </c>
      <c r="G555" s="205"/>
      <c r="H555" s="205"/>
      <c r="I555" s="208"/>
      <c r="J555" s="219">
        <f>BK555</f>
        <v>0</v>
      </c>
      <c r="K555" s="205"/>
      <c r="L555" s="210"/>
      <c r="M555" s="211"/>
      <c r="N555" s="212"/>
      <c r="O555" s="212"/>
      <c r="P555" s="213">
        <f>SUM(P556:P565)</f>
        <v>0</v>
      </c>
      <c r="Q555" s="212"/>
      <c r="R555" s="213">
        <f>SUM(R556:R565)</f>
        <v>5.7632305999999991</v>
      </c>
      <c r="S555" s="212"/>
      <c r="T555" s="214">
        <f>SUM(T556:T565)</f>
        <v>0</v>
      </c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R555" s="215" t="s">
        <v>88</v>
      </c>
      <c r="AT555" s="216" t="s">
        <v>77</v>
      </c>
      <c r="AU555" s="216" t="s">
        <v>86</v>
      </c>
      <c r="AY555" s="215" t="s">
        <v>159</v>
      </c>
      <c r="BK555" s="217">
        <f>SUM(BK556:BK565)</f>
        <v>0</v>
      </c>
    </row>
    <row r="556" s="2" customFormat="1" ht="16.5" customHeight="1">
      <c r="A556" s="39"/>
      <c r="B556" s="40"/>
      <c r="C556" s="235" t="s">
        <v>1011</v>
      </c>
      <c r="D556" s="235" t="s">
        <v>316</v>
      </c>
      <c r="E556" s="236" t="s">
        <v>1918</v>
      </c>
      <c r="F556" s="237" t="s">
        <v>1919</v>
      </c>
      <c r="G556" s="238" t="s">
        <v>1419</v>
      </c>
      <c r="H556" s="239">
        <v>43.460000000000001</v>
      </c>
      <c r="I556" s="240"/>
      <c r="J556" s="241">
        <f>ROUND(I556*H556,2)</f>
        <v>0</v>
      </c>
      <c r="K556" s="242"/>
      <c r="L556" s="45"/>
      <c r="M556" s="243" t="s">
        <v>1</v>
      </c>
      <c r="N556" s="244" t="s">
        <v>43</v>
      </c>
      <c r="O556" s="92"/>
      <c r="P556" s="231">
        <f>O556*H556</f>
        <v>0</v>
      </c>
      <c r="Q556" s="231">
        <v>0</v>
      </c>
      <c r="R556" s="231">
        <f>Q556*H556</f>
        <v>0</v>
      </c>
      <c r="S556" s="231">
        <v>0</v>
      </c>
      <c r="T556" s="232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33" t="s">
        <v>224</v>
      </c>
      <c r="AT556" s="233" t="s">
        <v>316</v>
      </c>
      <c r="AU556" s="233" t="s">
        <v>88</v>
      </c>
      <c r="AY556" s="18" t="s">
        <v>159</v>
      </c>
      <c r="BE556" s="234">
        <f>IF(N556="základní",J556,0)</f>
        <v>0</v>
      </c>
      <c r="BF556" s="234">
        <f>IF(N556="snížená",J556,0)</f>
        <v>0</v>
      </c>
      <c r="BG556" s="234">
        <f>IF(N556="zákl. přenesená",J556,0)</f>
        <v>0</v>
      </c>
      <c r="BH556" s="234">
        <f>IF(N556="sníž. přenesená",J556,0)</f>
        <v>0</v>
      </c>
      <c r="BI556" s="234">
        <f>IF(N556="nulová",J556,0)</f>
        <v>0</v>
      </c>
      <c r="BJ556" s="18" t="s">
        <v>86</v>
      </c>
      <c r="BK556" s="234">
        <f>ROUND(I556*H556,2)</f>
        <v>0</v>
      </c>
      <c r="BL556" s="18" t="s">
        <v>224</v>
      </c>
      <c r="BM556" s="233" t="s">
        <v>1920</v>
      </c>
    </row>
    <row r="557" s="2" customFormat="1" ht="16.5" customHeight="1">
      <c r="A557" s="39"/>
      <c r="B557" s="40"/>
      <c r="C557" s="235" t="s">
        <v>1015</v>
      </c>
      <c r="D557" s="235" t="s">
        <v>316</v>
      </c>
      <c r="E557" s="236" t="s">
        <v>1921</v>
      </c>
      <c r="F557" s="237" t="s">
        <v>1922</v>
      </c>
      <c r="G557" s="238" t="s">
        <v>1419</v>
      </c>
      <c r="H557" s="239">
        <v>43.460000000000001</v>
      </c>
      <c r="I557" s="240"/>
      <c r="J557" s="241">
        <f>ROUND(I557*H557,2)</f>
        <v>0</v>
      </c>
      <c r="K557" s="242"/>
      <c r="L557" s="45"/>
      <c r="M557" s="243" t="s">
        <v>1</v>
      </c>
      <c r="N557" s="244" t="s">
        <v>43</v>
      </c>
      <c r="O557" s="92"/>
      <c r="P557" s="231">
        <f>O557*H557</f>
        <v>0</v>
      </c>
      <c r="Q557" s="231">
        <v>0.00029999999999999997</v>
      </c>
      <c r="R557" s="231">
        <f>Q557*H557</f>
        <v>0.013037999999999999</v>
      </c>
      <c r="S557" s="231">
        <v>0</v>
      </c>
      <c r="T557" s="232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33" t="s">
        <v>224</v>
      </c>
      <c r="AT557" s="233" t="s">
        <v>316</v>
      </c>
      <c r="AU557" s="233" t="s">
        <v>88</v>
      </c>
      <c r="AY557" s="18" t="s">
        <v>159</v>
      </c>
      <c r="BE557" s="234">
        <f>IF(N557="základní",J557,0)</f>
        <v>0</v>
      </c>
      <c r="BF557" s="234">
        <f>IF(N557="snížená",J557,0)</f>
        <v>0</v>
      </c>
      <c r="BG557" s="234">
        <f>IF(N557="zákl. přenesená",J557,0)</f>
        <v>0</v>
      </c>
      <c r="BH557" s="234">
        <f>IF(N557="sníž. přenesená",J557,0)</f>
        <v>0</v>
      </c>
      <c r="BI557" s="234">
        <f>IF(N557="nulová",J557,0)</f>
        <v>0</v>
      </c>
      <c r="BJ557" s="18" t="s">
        <v>86</v>
      </c>
      <c r="BK557" s="234">
        <f>ROUND(I557*H557,2)</f>
        <v>0</v>
      </c>
      <c r="BL557" s="18" t="s">
        <v>224</v>
      </c>
      <c r="BM557" s="233" t="s">
        <v>1923</v>
      </c>
    </row>
    <row r="558" s="2" customFormat="1" ht="24.15" customHeight="1">
      <c r="A558" s="39"/>
      <c r="B558" s="40"/>
      <c r="C558" s="235" t="s">
        <v>1019</v>
      </c>
      <c r="D558" s="235" t="s">
        <v>316</v>
      </c>
      <c r="E558" s="236" t="s">
        <v>1924</v>
      </c>
      <c r="F558" s="237" t="s">
        <v>1925</v>
      </c>
      <c r="G558" s="238" t="s">
        <v>1419</v>
      </c>
      <c r="H558" s="239">
        <v>43.460000000000001</v>
      </c>
      <c r="I558" s="240"/>
      <c r="J558" s="241">
        <f>ROUND(I558*H558,2)</f>
        <v>0</v>
      </c>
      <c r="K558" s="242"/>
      <c r="L558" s="45"/>
      <c r="M558" s="243" t="s">
        <v>1</v>
      </c>
      <c r="N558" s="244" t="s">
        <v>43</v>
      </c>
      <c r="O558" s="92"/>
      <c r="P558" s="231">
        <f>O558*H558</f>
        <v>0</v>
      </c>
      <c r="Q558" s="231">
        <v>0.037659999999999999</v>
      </c>
      <c r="R558" s="231">
        <f>Q558*H558</f>
        <v>1.6367035999999999</v>
      </c>
      <c r="S558" s="231">
        <v>0</v>
      </c>
      <c r="T558" s="232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33" t="s">
        <v>224</v>
      </c>
      <c r="AT558" s="233" t="s">
        <v>316</v>
      </c>
      <c r="AU558" s="233" t="s">
        <v>88</v>
      </c>
      <c r="AY558" s="18" t="s">
        <v>159</v>
      </c>
      <c r="BE558" s="234">
        <f>IF(N558="základní",J558,0)</f>
        <v>0</v>
      </c>
      <c r="BF558" s="234">
        <f>IF(N558="snížená",J558,0)</f>
        <v>0</v>
      </c>
      <c r="BG558" s="234">
        <f>IF(N558="zákl. přenesená",J558,0)</f>
        <v>0</v>
      </c>
      <c r="BH558" s="234">
        <f>IF(N558="sníž. přenesená",J558,0)</f>
        <v>0</v>
      </c>
      <c r="BI558" s="234">
        <f>IF(N558="nulová",J558,0)</f>
        <v>0</v>
      </c>
      <c r="BJ558" s="18" t="s">
        <v>86</v>
      </c>
      <c r="BK558" s="234">
        <f>ROUND(I558*H558,2)</f>
        <v>0</v>
      </c>
      <c r="BL558" s="18" t="s">
        <v>224</v>
      </c>
      <c r="BM558" s="233" t="s">
        <v>1926</v>
      </c>
    </row>
    <row r="559" s="15" customFormat="1">
      <c r="A559" s="15"/>
      <c r="B559" s="275"/>
      <c r="C559" s="276"/>
      <c r="D559" s="254" t="s">
        <v>1361</v>
      </c>
      <c r="E559" s="277" t="s">
        <v>1</v>
      </c>
      <c r="F559" s="278" t="s">
        <v>1927</v>
      </c>
      <c r="G559" s="276"/>
      <c r="H559" s="277" t="s">
        <v>1</v>
      </c>
      <c r="I559" s="279"/>
      <c r="J559" s="276"/>
      <c r="K559" s="276"/>
      <c r="L559" s="280"/>
      <c r="M559" s="281"/>
      <c r="N559" s="282"/>
      <c r="O559" s="282"/>
      <c r="P559" s="282"/>
      <c r="Q559" s="282"/>
      <c r="R559" s="282"/>
      <c r="S559" s="282"/>
      <c r="T559" s="283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84" t="s">
        <v>1361</v>
      </c>
      <c r="AU559" s="284" t="s">
        <v>88</v>
      </c>
      <c r="AV559" s="15" t="s">
        <v>86</v>
      </c>
      <c r="AW559" s="15" t="s">
        <v>34</v>
      </c>
      <c r="AX559" s="15" t="s">
        <v>78</v>
      </c>
      <c r="AY559" s="284" t="s">
        <v>159</v>
      </c>
    </row>
    <row r="560" s="13" customFormat="1">
      <c r="A560" s="13"/>
      <c r="B560" s="252"/>
      <c r="C560" s="253"/>
      <c r="D560" s="254" t="s">
        <v>1361</v>
      </c>
      <c r="E560" s="255" t="s">
        <v>1</v>
      </c>
      <c r="F560" s="256" t="s">
        <v>1655</v>
      </c>
      <c r="G560" s="253"/>
      <c r="H560" s="257">
        <v>43.460000000000001</v>
      </c>
      <c r="I560" s="258"/>
      <c r="J560" s="253"/>
      <c r="K560" s="253"/>
      <c r="L560" s="259"/>
      <c r="M560" s="260"/>
      <c r="N560" s="261"/>
      <c r="O560" s="261"/>
      <c r="P560" s="261"/>
      <c r="Q560" s="261"/>
      <c r="R560" s="261"/>
      <c r="S560" s="261"/>
      <c r="T560" s="262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63" t="s">
        <v>1361</v>
      </c>
      <c r="AU560" s="263" t="s">
        <v>88</v>
      </c>
      <c r="AV560" s="13" t="s">
        <v>88</v>
      </c>
      <c r="AW560" s="13" t="s">
        <v>34</v>
      </c>
      <c r="AX560" s="13" t="s">
        <v>78</v>
      </c>
      <c r="AY560" s="263" t="s">
        <v>159</v>
      </c>
    </row>
    <row r="561" s="14" customFormat="1">
      <c r="A561" s="14"/>
      <c r="B561" s="264"/>
      <c r="C561" s="265"/>
      <c r="D561" s="254" t="s">
        <v>1361</v>
      </c>
      <c r="E561" s="266" t="s">
        <v>1</v>
      </c>
      <c r="F561" s="267" t="s">
        <v>1363</v>
      </c>
      <c r="G561" s="265"/>
      <c r="H561" s="268">
        <v>43.460000000000001</v>
      </c>
      <c r="I561" s="269"/>
      <c r="J561" s="265"/>
      <c r="K561" s="265"/>
      <c r="L561" s="270"/>
      <c r="M561" s="271"/>
      <c r="N561" s="272"/>
      <c r="O561" s="272"/>
      <c r="P561" s="272"/>
      <c r="Q561" s="272"/>
      <c r="R561" s="272"/>
      <c r="S561" s="272"/>
      <c r="T561" s="273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74" t="s">
        <v>1361</v>
      </c>
      <c r="AU561" s="274" t="s">
        <v>88</v>
      </c>
      <c r="AV561" s="14" t="s">
        <v>168</v>
      </c>
      <c r="AW561" s="14" t="s">
        <v>34</v>
      </c>
      <c r="AX561" s="14" t="s">
        <v>86</v>
      </c>
      <c r="AY561" s="274" t="s">
        <v>159</v>
      </c>
    </row>
    <row r="562" s="2" customFormat="1" ht="16.5" customHeight="1">
      <c r="A562" s="39"/>
      <c r="B562" s="40"/>
      <c r="C562" s="220" t="s">
        <v>1023</v>
      </c>
      <c r="D562" s="220" t="s">
        <v>163</v>
      </c>
      <c r="E562" s="221" t="s">
        <v>1928</v>
      </c>
      <c r="F562" s="222" t="s">
        <v>1929</v>
      </c>
      <c r="G562" s="223" t="s">
        <v>1419</v>
      </c>
      <c r="H562" s="224">
        <v>47.805999999999997</v>
      </c>
      <c r="I562" s="225"/>
      <c r="J562" s="226">
        <f>ROUND(I562*H562,2)</f>
        <v>0</v>
      </c>
      <c r="K562" s="227"/>
      <c r="L562" s="228"/>
      <c r="M562" s="229" t="s">
        <v>1</v>
      </c>
      <c r="N562" s="230" t="s">
        <v>43</v>
      </c>
      <c r="O562" s="92"/>
      <c r="P562" s="231">
        <f>O562*H562</f>
        <v>0</v>
      </c>
      <c r="Q562" s="231">
        <v>0.085999999999999993</v>
      </c>
      <c r="R562" s="231">
        <f>Q562*H562</f>
        <v>4.1113159999999995</v>
      </c>
      <c r="S562" s="231">
        <v>0</v>
      </c>
      <c r="T562" s="232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33" t="s">
        <v>295</v>
      </c>
      <c r="AT562" s="233" t="s">
        <v>163</v>
      </c>
      <c r="AU562" s="233" t="s">
        <v>88</v>
      </c>
      <c r="AY562" s="18" t="s">
        <v>159</v>
      </c>
      <c r="BE562" s="234">
        <f>IF(N562="základní",J562,0)</f>
        <v>0</v>
      </c>
      <c r="BF562" s="234">
        <f>IF(N562="snížená",J562,0)</f>
        <v>0</v>
      </c>
      <c r="BG562" s="234">
        <f>IF(N562="zákl. přenesená",J562,0)</f>
        <v>0</v>
      </c>
      <c r="BH562" s="234">
        <f>IF(N562="sníž. přenesená",J562,0)</f>
        <v>0</v>
      </c>
      <c r="BI562" s="234">
        <f>IF(N562="nulová",J562,0)</f>
        <v>0</v>
      </c>
      <c r="BJ562" s="18" t="s">
        <v>86</v>
      </c>
      <c r="BK562" s="234">
        <f>ROUND(I562*H562,2)</f>
        <v>0</v>
      </c>
      <c r="BL562" s="18" t="s">
        <v>224</v>
      </c>
      <c r="BM562" s="233" t="s">
        <v>1930</v>
      </c>
    </row>
    <row r="563" s="13" customFormat="1">
      <c r="A563" s="13"/>
      <c r="B563" s="252"/>
      <c r="C563" s="253"/>
      <c r="D563" s="254" t="s">
        <v>1361</v>
      </c>
      <c r="E563" s="253"/>
      <c r="F563" s="256" t="s">
        <v>1931</v>
      </c>
      <c r="G563" s="253"/>
      <c r="H563" s="257">
        <v>47.805999999999997</v>
      </c>
      <c r="I563" s="258"/>
      <c r="J563" s="253"/>
      <c r="K563" s="253"/>
      <c r="L563" s="259"/>
      <c r="M563" s="260"/>
      <c r="N563" s="261"/>
      <c r="O563" s="261"/>
      <c r="P563" s="261"/>
      <c r="Q563" s="261"/>
      <c r="R563" s="261"/>
      <c r="S563" s="261"/>
      <c r="T563" s="262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63" t="s">
        <v>1361</v>
      </c>
      <c r="AU563" s="263" t="s">
        <v>88</v>
      </c>
      <c r="AV563" s="13" t="s">
        <v>88</v>
      </c>
      <c r="AW563" s="13" t="s">
        <v>4</v>
      </c>
      <c r="AX563" s="13" t="s">
        <v>86</v>
      </c>
      <c r="AY563" s="263" t="s">
        <v>159</v>
      </c>
    </row>
    <row r="564" s="2" customFormat="1" ht="24.15" customHeight="1">
      <c r="A564" s="39"/>
      <c r="B564" s="40"/>
      <c r="C564" s="235" t="s">
        <v>1027</v>
      </c>
      <c r="D564" s="235" t="s">
        <v>316</v>
      </c>
      <c r="E564" s="236" t="s">
        <v>1932</v>
      </c>
      <c r="F564" s="237" t="s">
        <v>1933</v>
      </c>
      <c r="G564" s="238" t="s">
        <v>1419</v>
      </c>
      <c r="H564" s="239">
        <v>43.460000000000001</v>
      </c>
      <c r="I564" s="240"/>
      <c r="J564" s="241">
        <f>ROUND(I564*H564,2)</f>
        <v>0</v>
      </c>
      <c r="K564" s="242"/>
      <c r="L564" s="45"/>
      <c r="M564" s="243" t="s">
        <v>1</v>
      </c>
      <c r="N564" s="244" t="s">
        <v>43</v>
      </c>
      <c r="O564" s="92"/>
      <c r="P564" s="231">
        <f>O564*H564</f>
        <v>0</v>
      </c>
      <c r="Q564" s="231">
        <v>5.0000000000000002E-05</v>
      </c>
      <c r="R564" s="231">
        <f>Q564*H564</f>
        <v>0.002173</v>
      </c>
      <c r="S564" s="231">
        <v>0</v>
      </c>
      <c r="T564" s="232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33" t="s">
        <v>224</v>
      </c>
      <c r="AT564" s="233" t="s">
        <v>316</v>
      </c>
      <c r="AU564" s="233" t="s">
        <v>88</v>
      </c>
      <c r="AY564" s="18" t="s">
        <v>159</v>
      </c>
      <c r="BE564" s="234">
        <f>IF(N564="základní",J564,0)</f>
        <v>0</v>
      </c>
      <c r="BF564" s="234">
        <f>IF(N564="snížená",J564,0)</f>
        <v>0</v>
      </c>
      <c r="BG564" s="234">
        <f>IF(N564="zákl. přenesená",J564,0)</f>
        <v>0</v>
      </c>
      <c r="BH564" s="234">
        <f>IF(N564="sníž. přenesená",J564,0)</f>
        <v>0</v>
      </c>
      <c r="BI564" s="234">
        <f>IF(N564="nulová",J564,0)</f>
        <v>0</v>
      </c>
      <c r="BJ564" s="18" t="s">
        <v>86</v>
      </c>
      <c r="BK564" s="234">
        <f>ROUND(I564*H564,2)</f>
        <v>0</v>
      </c>
      <c r="BL564" s="18" t="s">
        <v>224</v>
      </c>
      <c r="BM564" s="233" t="s">
        <v>1934</v>
      </c>
    </row>
    <row r="565" s="2" customFormat="1" ht="24.15" customHeight="1">
      <c r="A565" s="39"/>
      <c r="B565" s="40"/>
      <c r="C565" s="235" t="s">
        <v>1030</v>
      </c>
      <c r="D565" s="235" t="s">
        <v>316</v>
      </c>
      <c r="E565" s="236" t="s">
        <v>1935</v>
      </c>
      <c r="F565" s="237" t="s">
        <v>1936</v>
      </c>
      <c r="G565" s="238" t="s">
        <v>1427</v>
      </c>
      <c r="H565" s="239">
        <v>5.7629999999999999</v>
      </c>
      <c r="I565" s="240"/>
      <c r="J565" s="241">
        <f>ROUND(I565*H565,2)</f>
        <v>0</v>
      </c>
      <c r="K565" s="242"/>
      <c r="L565" s="45"/>
      <c r="M565" s="243" t="s">
        <v>1</v>
      </c>
      <c r="N565" s="244" t="s">
        <v>43</v>
      </c>
      <c r="O565" s="92"/>
      <c r="P565" s="231">
        <f>O565*H565</f>
        <v>0</v>
      </c>
      <c r="Q565" s="231">
        <v>0</v>
      </c>
      <c r="R565" s="231">
        <f>Q565*H565</f>
        <v>0</v>
      </c>
      <c r="S565" s="231">
        <v>0</v>
      </c>
      <c r="T565" s="232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33" t="s">
        <v>224</v>
      </c>
      <c r="AT565" s="233" t="s">
        <v>316</v>
      </c>
      <c r="AU565" s="233" t="s">
        <v>88</v>
      </c>
      <c r="AY565" s="18" t="s">
        <v>159</v>
      </c>
      <c r="BE565" s="234">
        <f>IF(N565="základní",J565,0)</f>
        <v>0</v>
      </c>
      <c r="BF565" s="234">
        <f>IF(N565="snížená",J565,0)</f>
        <v>0</v>
      </c>
      <c r="BG565" s="234">
        <f>IF(N565="zákl. přenesená",J565,0)</f>
        <v>0</v>
      </c>
      <c r="BH565" s="234">
        <f>IF(N565="sníž. přenesená",J565,0)</f>
        <v>0</v>
      </c>
      <c r="BI565" s="234">
        <f>IF(N565="nulová",J565,0)</f>
        <v>0</v>
      </c>
      <c r="BJ565" s="18" t="s">
        <v>86</v>
      </c>
      <c r="BK565" s="234">
        <f>ROUND(I565*H565,2)</f>
        <v>0</v>
      </c>
      <c r="BL565" s="18" t="s">
        <v>224</v>
      </c>
      <c r="BM565" s="233" t="s">
        <v>1937</v>
      </c>
    </row>
    <row r="566" s="12" customFormat="1" ht="22.8" customHeight="1">
      <c r="A566" s="12"/>
      <c r="B566" s="204"/>
      <c r="C566" s="205"/>
      <c r="D566" s="206" t="s">
        <v>77</v>
      </c>
      <c r="E566" s="218" t="s">
        <v>1938</v>
      </c>
      <c r="F566" s="218" t="s">
        <v>1939</v>
      </c>
      <c r="G566" s="205"/>
      <c r="H566" s="205"/>
      <c r="I566" s="208"/>
      <c r="J566" s="219">
        <f>BK566</f>
        <v>0</v>
      </c>
      <c r="K566" s="205"/>
      <c r="L566" s="210"/>
      <c r="M566" s="211"/>
      <c r="N566" s="212"/>
      <c r="O566" s="212"/>
      <c r="P566" s="213">
        <f>SUM(P567:P592)</f>
        <v>0</v>
      </c>
      <c r="Q566" s="212"/>
      <c r="R566" s="213">
        <f>SUM(R567:R592)</f>
        <v>5.1295401000000007</v>
      </c>
      <c r="S566" s="212"/>
      <c r="T566" s="214">
        <f>SUM(T567:T592)</f>
        <v>0</v>
      </c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R566" s="215" t="s">
        <v>88</v>
      </c>
      <c r="AT566" s="216" t="s">
        <v>77</v>
      </c>
      <c r="AU566" s="216" t="s">
        <v>86</v>
      </c>
      <c r="AY566" s="215" t="s">
        <v>159</v>
      </c>
      <c r="BK566" s="217">
        <f>SUM(BK567:BK592)</f>
        <v>0</v>
      </c>
    </row>
    <row r="567" s="2" customFormat="1" ht="16.5" customHeight="1">
      <c r="A567" s="39"/>
      <c r="B567" s="40"/>
      <c r="C567" s="235" t="s">
        <v>1033</v>
      </c>
      <c r="D567" s="235" t="s">
        <v>316</v>
      </c>
      <c r="E567" s="236" t="s">
        <v>1940</v>
      </c>
      <c r="F567" s="237" t="s">
        <v>1941</v>
      </c>
      <c r="G567" s="238" t="s">
        <v>1419</v>
      </c>
      <c r="H567" s="239">
        <v>102.23</v>
      </c>
      <c r="I567" s="240"/>
      <c r="J567" s="241">
        <f>ROUND(I567*H567,2)</f>
        <v>0</v>
      </c>
      <c r="K567" s="242"/>
      <c r="L567" s="45"/>
      <c r="M567" s="243" t="s">
        <v>1</v>
      </c>
      <c r="N567" s="244" t="s">
        <v>43</v>
      </c>
      <c r="O567" s="92"/>
      <c r="P567" s="231">
        <f>O567*H567</f>
        <v>0</v>
      </c>
      <c r="Q567" s="231">
        <v>0</v>
      </c>
      <c r="R567" s="231">
        <f>Q567*H567</f>
        <v>0</v>
      </c>
      <c r="S567" s="231">
        <v>0</v>
      </c>
      <c r="T567" s="232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33" t="s">
        <v>224</v>
      </c>
      <c r="AT567" s="233" t="s">
        <v>316</v>
      </c>
      <c r="AU567" s="233" t="s">
        <v>88</v>
      </c>
      <c r="AY567" s="18" t="s">
        <v>159</v>
      </c>
      <c r="BE567" s="234">
        <f>IF(N567="základní",J567,0)</f>
        <v>0</v>
      </c>
      <c r="BF567" s="234">
        <f>IF(N567="snížená",J567,0)</f>
        <v>0</v>
      </c>
      <c r="BG567" s="234">
        <f>IF(N567="zákl. přenesená",J567,0)</f>
        <v>0</v>
      </c>
      <c r="BH567" s="234">
        <f>IF(N567="sníž. přenesená",J567,0)</f>
        <v>0</v>
      </c>
      <c r="BI567" s="234">
        <f>IF(N567="nulová",J567,0)</f>
        <v>0</v>
      </c>
      <c r="BJ567" s="18" t="s">
        <v>86</v>
      </c>
      <c r="BK567" s="234">
        <f>ROUND(I567*H567,2)</f>
        <v>0</v>
      </c>
      <c r="BL567" s="18" t="s">
        <v>224</v>
      </c>
      <c r="BM567" s="233" t="s">
        <v>1942</v>
      </c>
    </row>
    <row r="568" s="13" customFormat="1">
      <c r="A568" s="13"/>
      <c r="B568" s="252"/>
      <c r="C568" s="253"/>
      <c r="D568" s="254" t="s">
        <v>1361</v>
      </c>
      <c r="E568" s="255" t="s">
        <v>1</v>
      </c>
      <c r="F568" s="256" t="s">
        <v>1943</v>
      </c>
      <c r="G568" s="253"/>
      <c r="H568" s="257">
        <v>102.23</v>
      </c>
      <c r="I568" s="258"/>
      <c r="J568" s="253"/>
      <c r="K568" s="253"/>
      <c r="L568" s="259"/>
      <c r="M568" s="260"/>
      <c r="N568" s="261"/>
      <c r="O568" s="261"/>
      <c r="P568" s="261"/>
      <c r="Q568" s="261"/>
      <c r="R568" s="261"/>
      <c r="S568" s="261"/>
      <c r="T568" s="262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63" t="s">
        <v>1361</v>
      </c>
      <c r="AU568" s="263" t="s">
        <v>88</v>
      </c>
      <c r="AV568" s="13" t="s">
        <v>88</v>
      </c>
      <c r="AW568" s="13" t="s">
        <v>34</v>
      </c>
      <c r="AX568" s="13" t="s">
        <v>78</v>
      </c>
      <c r="AY568" s="263" t="s">
        <v>159</v>
      </c>
    </row>
    <row r="569" s="14" customFormat="1">
      <c r="A569" s="14"/>
      <c r="B569" s="264"/>
      <c r="C569" s="265"/>
      <c r="D569" s="254" t="s">
        <v>1361</v>
      </c>
      <c r="E569" s="266" t="s">
        <v>1</v>
      </c>
      <c r="F569" s="267" t="s">
        <v>1363</v>
      </c>
      <c r="G569" s="265"/>
      <c r="H569" s="268">
        <v>102.23</v>
      </c>
      <c r="I569" s="269"/>
      <c r="J569" s="265"/>
      <c r="K569" s="265"/>
      <c r="L569" s="270"/>
      <c r="M569" s="271"/>
      <c r="N569" s="272"/>
      <c r="O569" s="272"/>
      <c r="P569" s="272"/>
      <c r="Q569" s="272"/>
      <c r="R569" s="272"/>
      <c r="S569" s="272"/>
      <c r="T569" s="273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74" t="s">
        <v>1361</v>
      </c>
      <c r="AU569" s="274" t="s">
        <v>88</v>
      </c>
      <c r="AV569" s="14" t="s">
        <v>168</v>
      </c>
      <c r="AW569" s="14" t="s">
        <v>34</v>
      </c>
      <c r="AX569" s="14" t="s">
        <v>86</v>
      </c>
      <c r="AY569" s="274" t="s">
        <v>159</v>
      </c>
    </row>
    <row r="570" s="2" customFormat="1" ht="16.5" customHeight="1">
      <c r="A570" s="39"/>
      <c r="B570" s="40"/>
      <c r="C570" s="235" t="s">
        <v>1036</v>
      </c>
      <c r="D570" s="235" t="s">
        <v>316</v>
      </c>
      <c r="E570" s="236" t="s">
        <v>1944</v>
      </c>
      <c r="F570" s="237" t="s">
        <v>1945</v>
      </c>
      <c r="G570" s="238" t="s">
        <v>1419</v>
      </c>
      <c r="H570" s="239">
        <v>102.23</v>
      </c>
      <c r="I570" s="240"/>
      <c r="J570" s="241">
        <f>ROUND(I570*H570,2)</f>
        <v>0</v>
      </c>
      <c r="K570" s="242"/>
      <c r="L570" s="45"/>
      <c r="M570" s="243" t="s">
        <v>1</v>
      </c>
      <c r="N570" s="244" t="s">
        <v>43</v>
      </c>
      <c r="O570" s="92"/>
      <c r="P570" s="231">
        <f>O570*H570</f>
        <v>0</v>
      </c>
      <c r="Q570" s="231">
        <v>0.00029999999999999997</v>
      </c>
      <c r="R570" s="231">
        <f>Q570*H570</f>
        <v>0.030668999999999998</v>
      </c>
      <c r="S570" s="231">
        <v>0</v>
      </c>
      <c r="T570" s="232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33" t="s">
        <v>224</v>
      </c>
      <c r="AT570" s="233" t="s">
        <v>316</v>
      </c>
      <c r="AU570" s="233" t="s">
        <v>88</v>
      </c>
      <c r="AY570" s="18" t="s">
        <v>159</v>
      </c>
      <c r="BE570" s="234">
        <f>IF(N570="základní",J570,0)</f>
        <v>0</v>
      </c>
      <c r="BF570" s="234">
        <f>IF(N570="snížená",J570,0)</f>
        <v>0</v>
      </c>
      <c r="BG570" s="234">
        <f>IF(N570="zákl. přenesená",J570,0)</f>
        <v>0</v>
      </c>
      <c r="BH570" s="234">
        <f>IF(N570="sníž. přenesená",J570,0)</f>
        <v>0</v>
      </c>
      <c r="BI570" s="234">
        <f>IF(N570="nulová",J570,0)</f>
        <v>0</v>
      </c>
      <c r="BJ570" s="18" t="s">
        <v>86</v>
      </c>
      <c r="BK570" s="234">
        <f>ROUND(I570*H570,2)</f>
        <v>0</v>
      </c>
      <c r="BL570" s="18" t="s">
        <v>224</v>
      </c>
      <c r="BM570" s="233" t="s">
        <v>1946</v>
      </c>
    </row>
    <row r="571" s="2" customFormat="1" ht="16.5" customHeight="1">
      <c r="A571" s="39"/>
      <c r="B571" s="40"/>
      <c r="C571" s="235" t="s">
        <v>1039</v>
      </c>
      <c r="D571" s="235" t="s">
        <v>316</v>
      </c>
      <c r="E571" s="236" t="s">
        <v>1947</v>
      </c>
      <c r="F571" s="237" t="s">
        <v>1948</v>
      </c>
      <c r="G571" s="238" t="s">
        <v>1419</v>
      </c>
      <c r="H571" s="239">
        <v>82.530000000000001</v>
      </c>
      <c r="I571" s="240"/>
      <c r="J571" s="241">
        <f>ROUND(I571*H571,2)</f>
        <v>0</v>
      </c>
      <c r="K571" s="242"/>
      <c r="L571" s="45"/>
      <c r="M571" s="243" t="s">
        <v>1</v>
      </c>
      <c r="N571" s="244" t="s">
        <v>43</v>
      </c>
      <c r="O571" s="92"/>
      <c r="P571" s="231">
        <f>O571*H571</f>
        <v>0</v>
      </c>
      <c r="Q571" s="231">
        <v>0.037560000000000003</v>
      </c>
      <c r="R571" s="231">
        <f>Q571*H571</f>
        <v>3.0998268000000002</v>
      </c>
      <c r="S571" s="231">
        <v>0</v>
      </c>
      <c r="T571" s="232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33" t="s">
        <v>224</v>
      </c>
      <c r="AT571" s="233" t="s">
        <v>316</v>
      </c>
      <c r="AU571" s="233" t="s">
        <v>88</v>
      </c>
      <c r="AY571" s="18" t="s">
        <v>159</v>
      </c>
      <c r="BE571" s="234">
        <f>IF(N571="základní",J571,0)</f>
        <v>0</v>
      </c>
      <c r="BF571" s="234">
        <f>IF(N571="snížená",J571,0)</f>
        <v>0</v>
      </c>
      <c r="BG571" s="234">
        <f>IF(N571="zákl. přenesená",J571,0)</f>
        <v>0</v>
      </c>
      <c r="BH571" s="234">
        <f>IF(N571="sníž. přenesená",J571,0)</f>
        <v>0</v>
      </c>
      <c r="BI571" s="234">
        <f>IF(N571="nulová",J571,0)</f>
        <v>0</v>
      </c>
      <c r="BJ571" s="18" t="s">
        <v>86</v>
      </c>
      <c r="BK571" s="234">
        <f>ROUND(I571*H571,2)</f>
        <v>0</v>
      </c>
      <c r="BL571" s="18" t="s">
        <v>224</v>
      </c>
      <c r="BM571" s="233" t="s">
        <v>1949</v>
      </c>
    </row>
    <row r="572" s="15" customFormat="1">
      <c r="A572" s="15"/>
      <c r="B572" s="275"/>
      <c r="C572" s="276"/>
      <c r="D572" s="254" t="s">
        <v>1361</v>
      </c>
      <c r="E572" s="277" t="s">
        <v>1</v>
      </c>
      <c r="F572" s="278" t="s">
        <v>1927</v>
      </c>
      <c r="G572" s="276"/>
      <c r="H572" s="277" t="s">
        <v>1</v>
      </c>
      <c r="I572" s="279"/>
      <c r="J572" s="276"/>
      <c r="K572" s="276"/>
      <c r="L572" s="280"/>
      <c r="M572" s="281"/>
      <c r="N572" s="282"/>
      <c r="O572" s="282"/>
      <c r="P572" s="282"/>
      <c r="Q572" s="282"/>
      <c r="R572" s="282"/>
      <c r="S572" s="282"/>
      <c r="T572" s="283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84" t="s">
        <v>1361</v>
      </c>
      <c r="AU572" s="284" t="s">
        <v>88</v>
      </c>
      <c r="AV572" s="15" t="s">
        <v>86</v>
      </c>
      <c r="AW572" s="15" t="s">
        <v>34</v>
      </c>
      <c r="AX572" s="15" t="s">
        <v>78</v>
      </c>
      <c r="AY572" s="284" t="s">
        <v>159</v>
      </c>
    </row>
    <row r="573" s="15" customFormat="1">
      <c r="A573" s="15"/>
      <c r="B573" s="275"/>
      <c r="C573" s="276"/>
      <c r="D573" s="254" t="s">
        <v>1361</v>
      </c>
      <c r="E573" s="277" t="s">
        <v>1</v>
      </c>
      <c r="F573" s="278" t="s">
        <v>1950</v>
      </c>
      <c r="G573" s="276"/>
      <c r="H573" s="277" t="s">
        <v>1</v>
      </c>
      <c r="I573" s="279"/>
      <c r="J573" s="276"/>
      <c r="K573" s="276"/>
      <c r="L573" s="280"/>
      <c r="M573" s="281"/>
      <c r="N573" s="282"/>
      <c r="O573" s="282"/>
      <c r="P573" s="282"/>
      <c r="Q573" s="282"/>
      <c r="R573" s="282"/>
      <c r="S573" s="282"/>
      <c r="T573" s="283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84" t="s">
        <v>1361</v>
      </c>
      <c r="AU573" s="284" t="s">
        <v>88</v>
      </c>
      <c r="AV573" s="15" t="s">
        <v>86</v>
      </c>
      <c r="AW573" s="15" t="s">
        <v>34</v>
      </c>
      <c r="AX573" s="15" t="s">
        <v>78</v>
      </c>
      <c r="AY573" s="284" t="s">
        <v>159</v>
      </c>
    </row>
    <row r="574" s="13" customFormat="1">
      <c r="A574" s="13"/>
      <c r="B574" s="252"/>
      <c r="C574" s="253"/>
      <c r="D574" s="254" t="s">
        <v>1361</v>
      </c>
      <c r="E574" s="255" t="s">
        <v>1</v>
      </c>
      <c r="F574" s="256" t="s">
        <v>1951</v>
      </c>
      <c r="G574" s="253"/>
      <c r="H574" s="257">
        <v>82.530000000000001</v>
      </c>
      <c r="I574" s="258"/>
      <c r="J574" s="253"/>
      <c r="K574" s="253"/>
      <c r="L574" s="259"/>
      <c r="M574" s="260"/>
      <c r="N574" s="261"/>
      <c r="O574" s="261"/>
      <c r="P574" s="261"/>
      <c r="Q574" s="261"/>
      <c r="R574" s="261"/>
      <c r="S574" s="261"/>
      <c r="T574" s="262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63" t="s">
        <v>1361</v>
      </c>
      <c r="AU574" s="263" t="s">
        <v>88</v>
      </c>
      <c r="AV574" s="13" t="s">
        <v>88</v>
      </c>
      <c r="AW574" s="13" t="s">
        <v>34</v>
      </c>
      <c r="AX574" s="13" t="s">
        <v>78</v>
      </c>
      <c r="AY574" s="263" t="s">
        <v>159</v>
      </c>
    </row>
    <row r="575" s="14" customFormat="1">
      <c r="A575" s="14"/>
      <c r="B575" s="264"/>
      <c r="C575" s="265"/>
      <c r="D575" s="254" t="s">
        <v>1361</v>
      </c>
      <c r="E575" s="266" t="s">
        <v>1</v>
      </c>
      <c r="F575" s="267" t="s">
        <v>1363</v>
      </c>
      <c r="G575" s="265"/>
      <c r="H575" s="268">
        <v>82.530000000000001</v>
      </c>
      <c r="I575" s="269"/>
      <c r="J575" s="265"/>
      <c r="K575" s="265"/>
      <c r="L575" s="270"/>
      <c r="M575" s="271"/>
      <c r="N575" s="272"/>
      <c r="O575" s="272"/>
      <c r="P575" s="272"/>
      <c r="Q575" s="272"/>
      <c r="R575" s="272"/>
      <c r="S575" s="272"/>
      <c r="T575" s="273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74" t="s">
        <v>1361</v>
      </c>
      <c r="AU575" s="274" t="s">
        <v>88</v>
      </c>
      <c r="AV575" s="14" t="s">
        <v>168</v>
      </c>
      <c r="AW575" s="14" t="s">
        <v>34</v>
      </c>
      <c r="AX575" s="14" t="s">
        <v>86</v>
      </c>
      <c r="AY575" s="274" t="s">
        <v>159</v>
      </c>
    </row>
    <row r="576" s="2" customFormat="1" ht="16.5" customHeight="1">
      <c r="A576" s="39"/>
      <c r="B576" s="40"/>
      <c r="C576" s="220" t="s">
        <v>1043</v>
      </c>
      <c r="D576" s="220" t="s">
        <v>163</v>
      </c>
      <c r="E576" s="221" t="s">
        <v>1952</v>
      </c>
      <c r="F576" s="222" t="s">
        <v>1953</v>
      </c>
      <c r="G576" s="223" t="s">
        <v>1419</v>
      </c>
      <c r="H576" s="224">
        <v>90.783000000000001</v>
      </c>
      <c r="I576" s="225"/>
      <c r="J576" s="226">
        <f>ROUND(I576*H576,2)</f>
        <v>0</v>
      </c>
      <c r="K576" s="227"/>
      <c r="L576" s="228"/>
      <c r="M576" s="229" t="s">
        <v>1</v>
      </c>
      <c r="N576" s="230" t="s">
        <v>43</v>
      </c>
      <c r="O576" s="92"/>
      <c r="P576" s="231">
        <f>O576*H576</f>
        <v>0</v>
      </c>
      <c r="Q576" s="231">
        <v>0.0155</v>
      </c>
      <c r="R576" s="231">
        <f>Q576*H576</f>
        <v>1.4071365</v>
      </c>
      <c r="S576" s="231">
        <v>0</v>
      </c>
      <c r="T576" s="232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33" t="s">
        <v>295</v>
      </c>
      <c r="AT576" s="233" t="s">
        <v>163</v>
      </c>
      <c r="AU576" s="233" t="s">
        <v>88</v>
      </c>
      <c r="AY576" s="18" t="s">
        <v>159</v>
      </c>
      <c r="BE576" s="234">
        <f>IF(N576="základní",J576,0)</f>
        <v>0</v>
      </c>
      <c r="BF576" s="234">
        <f>IF(N576="snížená",J576,0)</f>
        <v>0</v>
      </c>
      <c r="BG576" s="234">
        <f>IF(N576="zákl. přenesená",J576,0)</f>
        <v>0</v>
      </c>
      <c r="BH576" s="234">
        <f>IF(N576="sníž. přenesená",J576,0)</f>
        <v>0</v>
      </c>
      <c r="BI576" s="234">
        <f>IF(N576="nulová",J576,0)</f>
        <v>0</v>
      </c>
      <c r="BJ576" s="18" t="s">
        <v>86</v>
      </c>
      <c r="BK576" s="234">
        <f>ROUND(I576*H576,2)</f>
        <v>0</v>
      </c>
      <c r="BL576" s="18" t="s">
        <v>224</v>
      </c>
      <c r="BM576" s="233" t="s">
        <v>1954</v>
      </c>
    </row>
    <row r="577" s="13" customFormat="1">
      <c r="A577" s="13"/>
      <c r="B577" s="252"/>
      <c r="C577" s="253"/>
      <c r="D577" s="254" t="s">
        <v>1361</v>
      </c>
      <c r="E577" s="253"/>
      <c r="F577" s="256" t="s">
        <v>1955</v>
      </c>
      <c r="G577" s="253"/>
      <c r="H577" s="257">
        <v>90.783000000000001</v>
      </c>
      <c r="I577" s="258"/>
      <c r="J577" s="253"/>
      <c r="K577" s="253"/>
      <c r="L577" s="259"/>
      <c r="M577" s="260"/>
      <c r="N577" s="261"/>
      <c r="O577" s="261"/>
      <c r="P577" s="261"/>
      <c r="Q577" s="261"/>
      <c r="R577" s="261"/>
      <c r="S577" s="261"/>
      <c r="T577" s="262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63" t="s">
        <v>1361</v>
      </c>
      <c r="AU577" s="263" t="s">
        <v>88</v>
      </c>
      <c r="AV577" s="13" t="s">
        <v>88</v>
      </c>
      <c r="AW577" s="13" t="s">
        <v>4</v>
      </c>
      <c r="AX577" s="13" t="s">
        <v>86</v>
      </c>
      <c r="AY577" s="263" t="s">
        <v>159</v>
      </c>
    </row>
    <row r="578" s="2" customFormat="1" ht="33" customHeight="1">
      <c r="A578" s="39"/>
      <c r="B578" s="40"/>
      <c r="C578" s="235" t="s">
        <v>1046</v>
      </c>
      <c r="D578" s="235" t="s">
        <v>316</v>
      </c>
      <c r="E578" s="236" t="s">
        <v>1956</v>
      </c>
      <c r="F578" s="237" t="s">
        <v>1957</v>
      </c>
      <c r="G578" s="238" t="s">
        <v>341</v>
      </c>
      <c r="H578" s="239">
        <v>5.4000000000000004</v>
      </c>
      <c r="I578" s="240"/>
      <c r="J578" s="241">
        <f>ROUND(I578*H578,2)</f>
        <v>0</v>
      </c>
      <c r="K578" s="242"/>
      <c r="L578" s="45"/>
      <c r="M578" s="243" t="s">
        <v>1</v>
      </c>
      <c r="N578" s="244" t="s">
        <v>43</v>
      </c>
      <c r="O578" s="92"/>
      <c r="P578" s="231">
        <f>O578*H578</f>
        <v>0</v>
      </c>
      <c r="Q578" s="231">
        <v>0.00073999999999999999</v>
      </c>
      <c r="R578" s="231">
        <f>Q578*H578</f>
        <v>0.0039960000000000004</v>
      </c>
      <c r="S578" s="231">
        <v>0</v>
      </c>
      <c r="T578" s="232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3" t="s">
        <v>224</v>
      </c>
      <c r="AT578" s="233" t="s">
        <v>316</v>
      </c>
      <c r="AU578" s="233" t="s">
        <v>88</v>
      </c>
      <c r="AY578" s="18" t="s">
        <v>159</v>
      </c>
      <c r="BE578" s="234">
        <f>IF(N578="základní",J578,0)</f>
        <v>0</v>
      </c>
      <c r="BF578" s="234">
        <f>IF(N578="snížená",J578,0)</f>
        <v>0</v>
      </c>
      <c r="BG578" s="234">
        <f>IF(N578="zákl. přenesená",J578,0)</f>
        <v>0</v>
      </c>
      <c r="BH578" s="234">
        <f>IF(N578="sníž. přenesená",J578,0)</f>
        <v>0</v>
      </c>
      <c r="BI578" s="234">
        <f>IF(N578="nulová",J578,0)</f>
        <v>0</v>
      </c>
      <c r="BJ578" s="18" t="s">
        <v>86</v>
      </c>
      <c r="BK578" s="234">
        <f>ROUND(I578*H578,2)</f>
        <v>0</v>
      </c>
      <c r="BL578" s="18" t="s">
        <v>224</v>
      </c>
      <c r="BM578" s="233" t="s">
        <v>1958</v>
      </c>
    </row>
    <row r="579" s="15" customFormat="1">
      <c r="A579" s="15"/>
      <c r="B579" s="275"/>
      <c r="C579" s="276"/>
      <c r="D579" s="254" t="s">
        <v>1361</v>
      </c>
      <c r="E579" s="277" t="s">
        <v>1</v>
      </c>
      <c r="F579" s="278" t="s">
        <v>1959</v>
      </c>
      <c r="G579" s="276"/>
      <c r="H579" s="277" t="s">
        <v>1</v>
      </c>
      <c r="I579" s="279"/>
      <c r="J579" s="276"/>
      <c r="K579" s="276"/>
      <c r="L579" s="280"/>
      <c r="M579" s="281"/>
      <c r="N579" s="282"/>
      <c r="O579" s="282"/>
      <c r="P579" s="282"/>
      <c r="Q579" s="282"/>
      <c r="R579" s="282"/>
      <c r="S579" s="282"/>
      <c r="T579" s="283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84" t="s">
        <v>1361</v>
      </c>
      <c r="AU579" s="284" t="s">
        <v>88</v>
      </c>
      <c r="AV579" s="15" t="s">
        <v>86</v>
      </c>
      <c r="AW579" s="15" t="s">
        <v>34</v>
      </c>
      <c r="AX579" s="15" t="s">
        <v>78</v>
      </c>
      <c r="AY579" s="284" t="s">
        <v>159</v>
      </c>
    </row>
    <row r="580" s="13" customFormat="1">
      <c r="A580" s="13"/>
      <c r="B580" s="252"/>
      <c r="C580" s="253"/>
      <c r="D580" s="254" t="s">
        <v>1361</v>
      </c>
      <c r="E580" s="255" t="s">
        <v>1</v>
      </c>
      <c r="F580" s="256" t="s">
        <v>1960</v>
      </c>
      <c r="G580" s="253"/>
      <c r="H580" s="257">
        <v>5.4000000000000004</v>
      </c>
      <c r="I580" s="258"/>
      <c r="J580" s="253"/>
      <c r="K580" s="253"/>
      <c r="L580" s="259"/>
      <c r="M580" s="260"/>
      <c r="N580" s="261"/>
      <c r="O580" s="261"/>
      <c r="P580" s="261"/>
      <c r="Q580" s="261"/>
      <c r="R580" s="261"/>
      <c r="S580" s="261"/>
      <c r="T580" s="262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63" t="s">
        <v>1361</v>
      </c>
      <c r="AU580" s="263" t="s">
        <v>88</v>
      </c>
      <c r="AV580" s="13" t="s">
        <v>88</v>
      </c>
      <c r="AW580" s="13" t="s">
        <v>34</v>
      </c>
      <c r="AX580" s="13" t="s">
        <v>78</v>
      </c>
      <c r="AY580" s="263" t="s">
        <v>159</v>
      </c>
    </row>
    <row r="581" s="14" customFormat="1">
      <c r="A581" s="14"/>
      <c r="B581" s="264"/>
      <c r="C581" s="265"/>
      <c r="D581" s="254" t="s">
        <v>1361</v>
      </c>
      <c r="E581" s="266" t="s">
        <v>1</v>
      </c>
      <c r="F581" s="267" t="s">
        <v>1363</v>
      </c>
      <c r="G581" s="265"/>
      <c r="H581" s="268">
        <v>5.4000000000000004</v>
      </c>
      <c r="I581" s="269"/>
      <c r="J581" s="265"/>
      <c r="K581" s="265"/>
      <c r="L581" s="270"/>
      <c r="M581" s="271"/>
      <c r="N581" s="272"/>
      <c r="O581" s="272"/>
      <c r="P581" s="272"/>
      <c r="Q581" s="272"/>
      <c r="R581" s="272"/>
      <c r="S581" s="272"/>
      <c r="T581" s="273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74" t="s">
        <v>1361</v>
      </c>
      <c r="AU581" s="274" t="s">
        <v>88</v>
      </c>
      <c r="AV581" s="14" t="s">
        <v>168</v>
      </c>
      <c r="AW581" s="14" t="s">
        <v>34</v>
      </c>
      <c r="AX581" s="14" t="s">
        <v>86</v>
      </c>
      <c r="AY581" s="274" t="s">
        <v>159</v>
      </c>
    </row>
    <row r="582" s="2" customFormat="1" ht="16.5" customHeight="1">
      <c r="A582" s="39"/>
      <c r="B582" s="40"/>
      <c r="C582" s="220" t="s">
        <v>1049</v>
      </c>
      <c r="D582" s="220" t="s">
        <v>163</v>
      </c>
      <c r="E582" s="221" t="s">
        <v>1961</v>
      </c>
      <c r="F582" s="222" t="s">
        <v>1962</v>
      </c>
      <c r="G582" s="223" t="s">
        <v>1419</v>
      </c>
      <c r="H582" s="224">
        <v>0.89100000000000001</v>
      </c>
      <c r="I582" s="225"/>
      <c r="J582" s="226">
        <f>ROUND(I582*H582,2)</f>
        <v>0</v>
      </c>
      <c r="K582" s="227"/>
      <c r="L582" s="228"/>
      <c r="M582" s="229" t="s">
        <v>1</v>
      </c>
      <c r="N582" s="230" t="s">
        <v>43</v>
      </c>
      <c r="O582" s="92"/>
      <c r="P582" s="231">
        <f>O582*H582</f>
        <v>0</v>
      </c>
      <c r="Q582" s="231">
        <v>0.0097999999999999997</v>
      </c>
      <c r="R582" s="231">
        <f>Q582*H582</f>
        <v>0.0087317999999999996</v>
      </c>
      <c r="S582" s="231">
        <v>0</v>
      </c>
      <c r="T582" s="232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33" t="s">
        <v>295</v>
      </c>
      <c r="AT582" s="233" t="s">
        <v>163</v>
      </c>
      <c r="AU582" s="233" t="s">
        <v>88</v>
      </c>
      <c r="AY582" s="18" t="s">
        <v>159</v>
      </c>
      <c r="BE582" s="234">
        <f>IF(N582="základní",J582,0)</f>
        <v>0</v>
      </c>
      <c r="BF582" s="234">
        <f>IF(N582="snížená",J582,0)</f>
        <v>0</v>
      </c>
      <c r="BG582" s="234">
        <f>IF(N582="zákl. přenesená",J582,0)</f>
        <v>0</v>
      </c>
      <c r="BH582" s="234">
        <f>IF(N582="sníž. přenesená",J582,0)</f>
        <v>0</v>
      </c>
      <c r="BI582" s="234">
        <f>IF(N582="nulová",J582,0)</f>
        <v>0</v>
      </c>
      <c r="BJ582" s="18" t="s">
        <v>86</v>
      </c>
      <c r="BK582" s="234">
        <f>ROUND(I582*H582,2)</f>
        <v>0</v>
      </c>
      <c r="BL582" s="18" t="s">
        <v>224</v>
      </c>
      <c r="BM582" s="233" t="s">
        <v>1963</v>
      </c>
    </row>
    <row r="583" s="13" customFormat="1">
      <c r="A583" s="13"/>
      <c r="B583" s="252"/>
      <c r="C583" s="253"/>
      <c r="D583" s="254" t="s">
        <v>1361</v>
      </c>
      <c r="E583" s="255" t="s">
        <v>1</v>
      </c>
      <c r="F583" s="256" t="s">
        <v>1964</v>
      </c>
      <c r="G583" s="253"/>
      <c r="H583" s="257">
        <v>0.81000000000000005</v>
      </c>
      <c r="I583" s="258"/>
      <c r="J583" s="253"/>
      <c r="K583" s="253"/>
      <c r="L583" s="259"/>
      <c r="M583" s="260"/>
      <c r="N583" s="261"/>
      <c r="O583" s="261"/>
      <c r="P583" s="261"/>
      <c r="Q583" s="261"/>
      <c r="R583" s="261"/>
      <c r="S583" s="261"/>
      <c r="T583" s="262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63" t="s">
        <v>1361</v>
      </c>
      <c r="AU583" s="263" t="s">
        <v>88</v>
      </c>
      <c r="AV583" s="13" t="s">
        <v>88</v>
      </c>
      <c r="AW583" s="13" t="s">
        <v>34</v>
      </c>
      <c r="AX583" s="13" t="s">
        <v>78</v>
      </c>
      <c r="AY583" s="263" t="s">
        <v>159</v>
      </c>
    </row>
    <row r="584" s="14" customFormat="1">
      <c r="A584" s="14"/>
      <c r="B584" s="264"/>
      <c r="C584" s="265"/>
      <c r="D584" s="254" t="s">
        <v>1361</v>
      </c>
      <c r="E584" s="266" t="s">
        <v>1</v>
      </c>
      <c r="F584" s="267" t="s">
        <v>1363</v>
      </c>
      <c r="G584" s="265"/>
      <c r="H584" s="268">
        <v>0.81000000000000005</v>
      </c>
      <c r="I584" s="269"/>
      <c r="J584" s="265"/>
      <c r="K584" s="265"/>
      <c r="L584" s="270"/>
      <c r="M584" s="271"/>
      <c r="N584" s="272"/>
      <c r="O584" s="272"/>
      <c r="P584" s="272"/>
      <c r="Q584" s="272"/>
      <c r="R584" s="272"/>
      <c r="S584" s="272"/>
      <c r="T584" s="273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74" t="s">
        <v>1361</v>
      </c>
      <c r="AU584" s="274" t="s">
        <v>88</v>
      </c>
      <c r="AV584" s="14" t="s">
        <v>168</v>
      </c>
      <c r="AW584" s="14" t="s">
        <v>34</v>
      </c>
      <c r="AX584" s="14" t="s">
        <v>86</v>
      </c>
      <c r="AY584" s="274" t="s">
        <v>159</v>
      </c>
    </row>
    <row r="585" s="13" customFormat="1">
      <c r="A585" s="13"/>
      <c r="B585" s="252"/>
      <c r="C585" s="253"/>
      <c r="D585" s="254" t="s">
        <v>1361</v>
      </c>
      <c r="E585" s="253"/>
      <c r="F585" s="256" t="s">
        <v>1965</v>
      </c>
      <c r="G585" s="253"/>
      <c r="H585" s="257">
        <v>0.89100000000000001</v>
      </c>
      <c r="I585" s="258"/>
      <c r="J585" s="253"/>
      <c r="K585" s="253"/>
      <c r="L585" s="259"/>
      <c r="M585" s="260"/>
      <c r="N585" s="261"/>
      <c r="O585" s="261"/>
      <c r="P585" s="261"/>
      <c r="Q585" s="261"/>
      <c r="R585" s="261"/>
      <c r="S585" s="261"/>
      <c r="T585" s="262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63" t="s">
        <v>1361</v>
      </c>
      <c r="AU585" s="263" t="s">
        <v>88</v>
      </c>
      <c r="AV585" s="13" t="s">
        <v>88</v>
      </c>
      <c r="AW585" s="13" t="s">
        <v>4</v>
      </c>
      <c r="AX585" s="13" t="s">
        <v>86</v>
      </c>
      <c r="AY585" s="263" t="s">
        <v>159</v>
      </c>
    </row>
    <row r="586" s="2" customFormat="1" ht="24.15" customHeight="1">
      <c r="A586" s="39"/>
      <c r="B586" s="40"/>
      <c r="C586" s="235" t="s">
        <v>1052</v>
      </c>
      <c r="D586" s="235" t="s">
        <v>316</v>
      </c>
      <c r="E586" s="236" t="s">
        <v>1966</v>
      </c>
      <c r="F586" s="237" t="s">
        <v>1967</v>
      </c>
      <c r="G586" s="238" t="s">
        <v>1419</v>
      </c>
      <c r="H586" s="239">
        <v>19.699999999999999</v>
      </c>
      <c r="I586" s="240"/>
      <c r="J586" s="241">
        <f>ROUND(I586*H586,2)</f>
        <v>0</v>
      </c>
      <c r="K586" s="242"/>
      <c r="L586" s="45"/>
      <c r="M586" s="243" t="s">
        <v>1</v>
      </c>
      <c r="N586" s="244" t="s">
        <v>43</v>
      </c>
      <c r="O586" s="92"/>
      <c r="P586" s="231">
        <f>O586*H586</f>
        <v>0</v>
      </c>
      <c r="Q586" s="231">
        <v>0.0051999999999999998</v>
      </c>
      <c r="R586" s="231">
        <f>Q586*H586</f>
        <v>0.10243999999999999</v>
      </c>
      <c r="S586" s="231">
        <v>0</v>
      </c>
      <c r="T586" s="232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33" t="s">
        <v>224</v>
      </c>
      <c r="AT586" s="233" t="s">
        <v>316</v>
      </c>
      <c r="AU586" s="233" t="s">
        <v>88</v>
      </c>
      <c r="AY586" s="18" t="s">
        <v>159</v>
      </c>
      <c r="BE586" s="234">
        <f>IF(N586="základní",J586,0)</f>
        <v>0</v>
      </c>
      <c r="BF586" s="234">
        <f>IF(N586="snížená",J586,0)</f>
        <v>0</v>
      </c>
      <c r="BG586" s="234">
        <f>IF(N586="zákl. přenesená",J586,0)</f>
        <v>0</v>
      </c>
      <c r="BH586" s="234">
        <f>IF(N586="sníž. přenesená",J586,0)</f>
        <v>0</v>
      </c>
      <c r="BI586" s="234">
        <f>IF(N586="nulová",J586,0)</f>
        <v>0</v>
      </c>
      <c r="BJ586" s="18" t="s">
        <v>86</v>
      </c>
      <c r="BK586" s="234">
        <f>ROUND(I586*H586,2)</f>
        <v>0</v>
      </c>
      <c r="BL586" s="18" t="s">
        <v>224</v>
      </c>
      <c r="BM586" s="233" t="s">
        <v>1968</v>
      </c>
    </row>
    <row r="587" s="15" customFormat="1">
      <c r="A587" s="15"/>
      <c r="B587" s="275"/>
      <c r="C587" s="276"/>
      <c r="D587" s="254" t="s">
        <v>1361</v>
      </c>
      <c r="E587" s="277" t="s">
        <v>1</v>
      </c>
      <c r="F587" s="278" t="s">
        <v>1969</v>
      </c>
      <c r="G587" s="276"/>
      <c r="H587" s="277" t="s">
        <v>1</v>
      </c>
      <c r="I587" s="279"/>
      <c r="J587" s="276"/>
      <c r="K587" s="276"/>
      <c r="L587" s="280"/>
      <c r="M587" s="281"/>
      <c r="N587" s="282"/>
      <c r="O587" s="282"/>
      <c r="P587" s="282"/>
      <c r="Q587" s="282"/>
      <c r="R587" s="282"/>
      <c r="S587" s="282"/>
      <c r="T587" s="283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84" t="s">
        <v>1361</v>
      </c>
      <c r="AU587" s="284" t="s">
        <v>88</v>
      </c>
      <c r="AV587" s="15" t="s">
        <v>86</v>
      </c>
      <c r="AW587" s="15" t="s">
        <v>34</v>
      </c>
      <c r="AX587" s="15" t="s">
        <v>78</v>
      </c>
      <c r="AY587" s="284" t="s">
        <v>159</v>
      </c>
    </row>
    <row r="588" s="13" customFormat="1">
      <c r="A588" s="13"/>
      <c r="B588" s="252"/>
      <c r="C588" s="253"/>
      <c r="D588" s="254" t="s">
        <v>1361</v>
      </c>
      <c r="E588" s="255" t="s">
        <v>1</v>
      </c>
      <c r="F588" s="256" t="s">
        <v>1970</v>
      </c>
      <c r="G588" s="253"/>
      <c r="H588" s="257">
        <v>19.699999999999999</v>
      </c>
      <c r="I588" s="258"/>
      <c r="J588" s="253"/>
      <c r="K588" s="253"/>
      <c r="L588" s="259"/>
      <c r="M588" s="260"/>
      <c r="N588" s="261"/>
      <c r="O588" s="261"/>
      <c r="P588" s="261"/>
      <c r="Q588" s="261"/>
      <c r="R588" s="261"/>
      <c r="S588" s="261"/>
      <c r="T588" s="262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63" t="s">
        <v>1361</v>
      </c>
      <c r="AU588" s="263" t="s">
        <v>88</v>
      </c>
      <c r="AV588" s="13" t="s">
        <v>88</v>
      </c>
      <c r="AW588" s="13" t="s">
        <v>34</v>
      </c>
      <c r="AX588" s="13" t="s">
        <v>78</v>
      </c>
      <c r="AY588" s="263" t="s">
        <v>159</v>
      </c>
    </row>
    <row r="589" s="14" customFormat="1">
      <c r="A589" s="14"/>
      <c r="B589" s="264"/>
      <c r="C589" s="265"/>
      <c r="D589" s="254" t="s">
        <v>1361</v>
      </c>
      <c r="E589" s="266" t="s">
        <v>1</v>
      </c>
      <c r="F589" s="267" t="s">
        <v>1363</v>
      </c>
      <c r="G589" s="265"/>
      <c r="H589" s="268">
        <v>19.699999999999999</v>
      </c>
      <c r="I589" s="269"/>
      <c r="J589" s="265"/>
      <c r="K589" s="265"/>
      <c r="L589" s="270"/>
      <c r="M589" s="271"/>
      <c r="N589" s="272"/>
      <c r="O589" s="272"/>
      <c r="P589" s="272"/>
      <c r="Q589" s="272"/>
      <c r="R589" s="272"/>
      <c r="S589" s="272"/>
      <c r="T589" s="273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74" t="s">
        <v>1361</v>
      </c>
      <c r="AU589" s="274" t="s">
        <v>88</v>
      </c>
      <c r="AV589" s="14" t="s">
        <v>168</v>
      </c>
      <c r="AW589" s="14" t="s">
        <v>34</v>
      </c>
      <c r="AX589" s="14" t="s">
        <v>86</v>
      </c>
      <c r="AY589" s="274" t="s">
        <v>159</v>
      </c>
    </row>
    <row r="590" s="2" customFormat="1" ht="16.5" customHeight="1">
      <c r="A590" s="39"/>
      <c r="B590" s="40"/>
      <c r="C590" s="220" t="s">
        <v>1056</v>
      </c>
      <c r="D590" s="220" t="s">
        <v>163</v>
      </c>
      <c r="E590" s="221" t="s">
        <v>1971</v>
      </c>
      <c r="F590" s="222" t="s">
        <v>1972</v>
      </c>
      <c r="G590" s="223" t="s">
        <v>1419</v>
      </c>
      <c r="H590" s="224">
        <v>21.670000000000002</v>
      </c>
      <c r="I590" s="225"/>
      <c r="J590" s="226">
        <f>ROUND(I590*H590,2)</f>
        <v>0</v>
      </c>
      <c r="K590" s="227"/>
      <c r="L590" s="228"/>
      <c r="M590" s="229" t="s">
        <v>1</v>
      </c>
      <c r="N590" s="230" t="s">
        <v>43</v>
      </c>
      <c r="O590" s="92"/>
      <c r="P590" s="231">
        <f>O590*H590</f>
        <v>0</v>
      </c>
      <c r="Q590" s="231">
        <v>0.021999999999999999</v>
      </c>
      <c r="R590" s="231">
        <f>Q590*H590</f>
        <v>0.47674</v>
      </c>
      <c r="S590" s="231">
        <v>0</v>
      </c>
      <c r="T590" s="232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33" t="s">
        <v>295</v>
      </c>
      <c r="AT590" s="233" t="s">
        <v>163</v>
      </c>
      <c r="AU590" s="233" t="s">
        <v>88</v>
      </c>
      <c r="AY590" s="18" t="s">
        <v>159</v>
      </c>
      <c r="BE590" s="234">
        <f>IF(N590="základní",J590,0)</f>
        <v>0</v>
      </c>
      <c r="BF590" s="234">
        <f>IF(N590="snížená",J590,0)</f>
        <v>0</v>
      </c>
      <c r="BG590" s="234">
        <f>IF(N590="zákl. přenesená",J590,0)</f>
        <v>0</v>
      </c>
      <c r="BH590" s="234">
        <f>IF(N590="sníž. přenesená",J590,0)</f>
        <v>0</v>
      </c>
      <c r="BI590" s="234">
        <f>IF(N590="nulová",J590,0)</f>
        <v>0</v>
      </c>
      <c r="BJ590" s="18" t="s">
        <v>86</v>
      </c>
      <c r="BK590" s="234">
        <f>ROUND(I590*H590,2)</f>
        <v>0</v>
      </c>
      <c r="BL590" s="18" t="s">
        <v>224</v>
      </c>
      <c r="BM590" s="233" t="s">
        <v>1973</v>
      </c>
    </row>
    <row r="591" s="13" customFormat="1">
      <c r="A591" s="13"/>
      <c r="B591" s="252"/>
      <c r="C591" s="253"/>
      <c r="D591" s="254" t="s">
        <v>1361</v>
      </c>
      <c r="E591" s="253"/>
      <c r="F591" s="256" t="s">
        <v>1974</v>
      </c>
      <c r="G591" s="253"/>
      <c r="H591" s="257">
        <v>21.670000000000002</v>
      </c>
      <c r="I591" s="258"/>
      <c r="J591" s="253"/>
      <c r="K591" s="253"/>
      <c r="L591" s="259"/>
      <c r="M591" s="260"/>
      <c r="N591" s="261"/>
      <c r="O591" s="261"/>
      <c r="P591" s="261"/>
      <c r="Q591" s="261"/>
      <c r="R591" s="261"/>
      <c r="S591" s="261"/>
      <c r="T591" s="262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63" t="s">
        <v>1361</v>
      </c>
      <c r="AU591" s="263" t="s">
        <v>88</v>
      </c>
      <c r="AV591" s="13" t="s">
        <v>88</v>
      </c>
      <c r="AW591" s="13" t="s">
        <v>4</v>
      </c>
      <c r="AX591" s="13" t="s">
        <v>86</v>
      </c>
      <c r="AY591" s="263" t="s">
        <v>159</v>
      </c>
    </row>
    <row r="592" s="2" customFormat="1" ht="24.15" customHeight="1">
      <c r="A592" s="39"/>
      <c r="B592" s="40"/>
      <c r="C592" s="235" t="s">
        <v>1060</v>
      </c>
      <c r="D592" s="235" t="s">
        <v>316</v>
      </c>
      <c r="E592" s="236" t="s">
        <v>1975</v>
      </c>
      <c r="F592" s="237" t="s">
        <v>1976</v>
      </c>
      <c r="G592" s="238" t="s">
        <v>1427</v>
      </c>
      <c r="H592" s="239">
        <v>5.1299999999999999</v>
      </c>
      <c r="I592" s="240"/>
      <c r="J592" s="241">
        <f>ROUND(I592*H592,2)</f>
        <v>0</v>
      </c>
      <c r="K592" s="242"/>
      <c r="L592" s="45"/>
      <c r="M592" s="243" t="s">
        <v>1</v>
      </c>
      <c r="N592" s="244" t="s">
        <v>43</v>
      </c>
      <c r="O592" s="92"/>
      <c r="P592" s="231">
        <f>O592*H592</f>
        <v>0</v>
      </c>
      <c r="Q592" s="231">
        <v>0</v>
      </c>
      <c r="R592" s="231">
        <f>Q592*H592</f>
        <v>0</v>
      </c>
      <c r="S592" s="231">
        <v>0</v>
      </c>
      <c r="T592" s="232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33" t="s">
        <v>224</v>
      </c>
      <c r="AT592" s="233" t="s">
        <v>316</v>
      </c>
      <c r="AU592" s="233" t="s">
        <v>88</v>
      </c>
      <c r="AY592" s="18" t="s">
        <v>159</v>
      </c>
      <c r="BE592" s="234">
        <f>IF(N592="základní",J592,0)</f>
        <v>0</v>
      </c>
      <c r="BF592" s="234">
        <f>IF(N592="snížená",J592,0)</f>
        <v>0</v>
      </c>
      <c r="BG592" s="234">
        <f>IF(N592="zákl. přenesená",J592,0)</f>
        <v>0</v>
      </c>
      <c r="BH592" s="234">
        <f>IF(N592="sníž. přenesená",J592,0)</f>
        <v>0</v>
      </c>
      <c r="BI592" s="234">
        <f>IF(N592="nulová",J592,0)</f>
        <v>0</v>
      </c>
      <c r="BJ592" s="18" t="s">
        <v>86</v>
      </c>
      <c r="BK592" s="234">
        <f>ROUND(I592*H592,2)</f>
        <v>0</v>
      </c>
      <c r="BL592" s="18" t="s">
        <v>224</v>
      </c>
      <c r="BM592" s="233" t="s">
        <v>1977</v>
      </c>
    </row>
    <row r="593" s="12" customFormat="1" ht="22.8" customHeight="1">
      <c r="A593" s="12"/>
      <c r="B593" s="204"/>
      <c r="C593" s="205"/>
      <c r="D593" s="206" t="s">
        <v>77</v>
      </c>
      <c r="E593" s="218" t="s">
        <v>1978</v>
      </c>
      <c r="F593" s="218" t="s">
        <v>1979</v>
      </c>
      <c r="G593" s="205"/>
      <c r="H593" s="205"/>
      <c r="I593" s="208"/>
      <c r="J593" s="219">
        <f>BK593</f>
        <v>0</v>
      </c>
      <c r="K593" s="205"/>
      <c r="L593" s="210"/>
      <c r="M593" s="211"/>
      <c r="N593" s="212"/>
      <c r="O593" s="212"/>
      <c r="P593" s="213">
        <f>SUM(P594:P600)</f>
        <v>0</v>
      </c>
      <c r="Q593" s="212"/>
      <c r="R593" s="213">
        <f>SUM(R594:R600)</f>
        <v>0.12159</v>
      </c>
      <c r="S593" s="212"/>
      <c r="T593" s="214">
        <f>SUM(T594:T600)</f>
        <v>0</v>
      </c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R593" s="215" t="s">
        <v>88</v>
      </c>
      <c r="AT593" s="216" t="s">
        <v>77</v>
      </c>
      <c r="AU593" s="216" t="s">
        <v>86</v>
      </c>
      <c r="AY593" s="215" t="s">
        <v>159</v>
      </c>
      <c r="BK593" s="217">
        <f>SUM(BK594:BK600)</f>
        <v>0</v>
      </c>
    </row>
    <row r="594" s="2" customFormat="1" ht="24.15" customHeight="1">
      <c r="A594" s="39"/>
      <c r="B594" s="40"/>
      <c r="C594" s="235" t="s">
        <v>1063</v>
      </c>
      <c r="D594" s="235" t="s">
        <v>316</v>
      </c>
      <c r="E594" s="236" t="s">
        <v>1980</v>
      </c>
      <c r="F594" s="237" t="s">
        <v>1981</v>
      </c>
      <c r="G594" s="238" t="s">
        <v>1419</v>
      </c>
      <c r="H594" s="239">
        <v>202.65000000000001</v>
      </c>
      <c r="I594" s="240"/>
      <c r="J594" s="241">
        <f>ROUND(I594*H594,2)</f>
        <v>0</v>
      </c>
      <c r="K594" s="242"/>
      <c r="L594" s="45"/>
      <c r="M594" s="243" t="s">
        <v>1</v>
      </c>
      <c r="N594" s="244" t="s">
        <v>43</v>
      </c>
      <c r="O594" s="92"/>
      <c r="P594" s="231">
        <f>O594*H594</f>
        <v>0</v>
      </c>
      <c r="Q594" s="231">
        <v>0</v>
      </c>
      <c r="R594" s="231">
        <f>Q594*H594</f>
        <v>0</v>
      </c>
      <c r="S594" s="231">
        <v>0</v>
      </c>
      <c r="T594" s="232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33" t="s">
        <v>224</v>
      </c>
      <c r="AT594" s="233" t="s">
        <v>316</v>
      </c>
      <c r="AU594" s="233" t="s">
        <v>88</v>
      </c>
      <c r="AY594" s="18" t="s">
        <v>159</v>
      </c>
      <c r="BE594" s="234">
        <f>IF(N594="základní",J594,0)</f>
        <v>0</v>
      </c>
      <c r="BF594" s="234">
        <f>IF(N594="snížená",J594,0)</f>
        <v>0</v>
      </c>
      <c r="BG594" s="234">
        <f>IF(N594="zákl. přenesená",J594,0)</f>
        <v>0</v>
      </c>
      <c r="BH594" s="234">
        <f>IF(N594="sníž. přenesená",J594,0)</f>
        <v>0</v>
      </c>
      <c r="BI594" s="234">
        <f>IF(N594="nulová",J594,0)</f>
        <v>0</v>
      </c>
      <c r="BJ594" s="18" t="s">
        <v>86</v>
      </c>
      <c r="BK594" s="234">
        <f>ROUND(I594*H594,2)</f>
        <v>0</v>
      </c>
      <c r="BL594" s="18" t="s">
        <v>224</v>
      </c>
      <c r="BM594" s="233" t="s">
        <v>1982</v>
      </c>
    </row>
    <row r="595" s="13" customFormat="1">
      <c r="A595" s="13"/>
      <c r="B595" s="252"/>
      <c r="C595" s="253"/>
      <c r="D595" s="254" t="s">
        <v>1361</v>
      </c>
      <c r="E595" s="255" t="s">
        <v>1</v>
      </c>
      <c r="F595" s="256" t="s">
        <v>1983</v>
      </c>
      <c r="G595" s="253"/>
      <c r="H595" s="257">
        <v>202.65000000000001</v>
      </c>
      <c r="I595" s="258"/>
      <c r="J595" s="253"/>
      <c r="K595" s="253"/>
      <c r="L595" s="259"/>
      <c r="M595" s="260"/>
      <c r="N595" s="261"/>
      <c r="O595" s="261"/>
      <c r="P595" s="261"/>
      <c r="Q595" s="261"/>
      <c r="R595" s="261"/>
      <c r="S595" s="261"/>
      <c r="T595" s="262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63" t="s">
        <v>1361</v>
      </c>
      <c r="AU595" s="263" t="s">
        <v>88</v>
      </c>
      <c r="AV595" s="13" t="s">
        <v>88</v>
      </c>
      <c r="AW595" s="13" t="s">
        <v>34</v>
      </c>
      <c r="AX595" s="13" t="s">
        <v>78</v>
      </c>
      <c r="AY595" s="263" t="s">
        <v>159</v>
      </c>
    </row>
    <row r="596" s="14" customFormat="1">
      <c r="A596" s="14"/>
      <c r="B596" s="264"/>
      <c r="C596" s="265"/>
      <c r="D596" s="254" t="s">
        <v>1361</v>
      </c>
      <c r="E596" s="266" t="s">
        <v>1</v>
      </c>
      <c r="F596" s="267" t="s">
        <v>1363</v>
      </c>
      <c r="G596" s="265"/>
      <c r="H596" s="268">
        <v>202.65000000000001</v>
      </c>
      <c r="I596" s="269"/>
      <c r="J596" s="265"/>
      <c r="K596" s="265"/>
      <c r="L596" s="270"/>
      <c r="M596" s="271"/>
      <c r="N596" s="272"/>
      <c r="O596" s="272"/>
      <c r="P596" s="272"/>
      <c r="Q596" s="272"/>
      <c r="R596" s="272"/>
      <c r="S596" s="272"/>
      <c r="T596" s="273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74" t="s">
        <v>1361</v>
      </c>
      <c r="AU596" s="274" t="s">
        <v>88</v>
      </c>
      <c r="AV596" s="14" t="s">
        <v>168</v>
      </c>
      <c r="AW596" s="14" t="s">
        <v>34</v>
      </c>
      <c r="AX596" s="14" t="s">
        <v>86</v>
      </c>
      <c r="AY596" s="274" t="s">
        <v>159</v>
      </c>
    </row>
    <row r="597" s="2" customFormat="1" ht="24.15" customHeight="1">
      <c r="A597" s="39"/>
      <c r="B597" s="40"/>
      <c r="C597" s="235" t="s">
        <v>1067</v>
      </c>
      <c r="D597" s="235" t="s">
        <v>316</v>
      </c>
      <c r="E597" s="236" t="s">
        <v>1984</v>
      </c>
      <c r="F597" s="237" t="s">
        <v>1985</v>
      </c>
      <c r="G597" s="238" t="s">
        <v>1419</v>
      </c>
      <c r="H597" s="239">
        <v>202.65000000000001</v>
      </c>
      <c r="I597" s="240"/>
      <c r="J597" s="241">
        <f>ROUND(I597*H597,2)</f>
        <v>0</v>
      </c>
      <c r="K597" s="242"/>
      <c r="L597" s="45"/>
      <c r="M597" s="243" t="s">
        <v>1</v>
      </c>
      <c r="N597" s="244" t="s">
        <v>43</v>
      </c>
      <c r="O597" s="92"/>
      <c r="P597" s="231">
        <f>O597*H597</f>
        <v>0</v>
      </c>
      <c r="Q597" s="231">
        <v>0.00020000000000000001</v>
      </c>
      <c r="R597" s="231">
        <f>Q597*H597</f>
        <v>0.040530000000000004</v>
      </c>
      <c r="S597" s="231">
        <v>0</v>
      </c>
      <c r="T597" s="232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33" t="s">
        <v>224</v>
      </c>
      <c r="AT597" s="233" t="s">
        <v>316</v>
      </c>
      <c r="AU597" s="233" t="s">
        <v>88</v>
      </c>
      <c r="AY597" s="18" t="s">
        <v>159</v>
      </c>
      <c r="BE597" s="234">
        <f>IF(N597="základní",J597,0)</f>
        <v>0</v>
      </c>
      <c r="BF597" s="234">
        <f>IF(N597="snížená",J597,0)</f>
        <v>0</v>
      </c>
      <c r="BG597" s="234">
        <f>IF(N597="zákl. přenesená",J597,0)</f>
        <v>0</v>
      </c>
      <c r="BH597" s="234">
        <f>IF(N597="sníž. přenesená",J597,0)</f>
        <v>0</v>
      </c>
      <c r="BI597" s="234">
        <f>IF(N597="nulová",J597,0)</f>
        <v>0</v>
      </c>
      <c r="BJ597" s="18" t="s">
        <v>86</v>
      </c>
      <c r="BK597" s="234">
        <f>ROUND(I597*H597,2)</f>
        <v>0</v>
      </c>
      <c r="BL597" s="18" t="s">
        <v>224</v>
      </c>
      <c r="BM597" s="233" t="s">
        <v>1986</v>
      </c>
    </row>
    <row r="598" s="2" customFormat="1" ht="24.15" customHeight="1">
      <c r="A598" s="39"/>
      <c r="B598" s="40"/>
      <c r="C598" s="235" t="s">
        <v>1070</v>
      </c>
      <c r="D598" s="235" t="s">
        <v>316</v>
      </c>
      <c r="E598" s="236" t="s">
        <v>1987</v>
      </c>
      <c r="F598" s="237" t="s">
        <v>1988</v>
      </c>
      <c r="G598" s="238" t="s">
        <v>1419</v>
      </c>
      <c r="H598" s="239">
        <v>202.65000000000001</v>
      </c>
      <c r="I598" s="240"/>
      <c r="J598" s="241">
        <f>ROUND(I598*H598,2)</f>
        <v>0</v>
      </c>
      <c r="K598" s="242"/>
      <c r="L598" s="45"/>
      <c r="M598" s="243" t="s">
        <v>1</v>
      </c>
      <c r="N598" s="244" t="s">
        <v>43</v>
      </c>
      <c r="O598" s="92"/>
      <c r="P598" s="231">
        <f>O598*H598</f>
        <v>0</v>
      </c>
      <c r="Q598" s="231">
        <v>0.00040000000000000002</v>
      </c>
      <c r="R598" s="231">
        <f>Q598*H598</f>
        <v>0.081060000000000007</v>
      </c>
      <c r="S598" s="231">
        <v>0</v>
      </c>
      <c r="T598" s="232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33" t="s">
        <v>224</v>
      </c>
      <c r="AT598" s="233" t="s">
        <v>316</v>
      </c>
      <c r="AU598" s="233" t="s">
        <v>88</v>
      </c>
      <c r="AY598" s="18" t="s">
        <v>159</v>
      </c>
      <c r="BE598" s="234">
        <f>IF(N598="základní",J598,0)</f>
        <v>0</v>
      </c>
      <c r="BF598" s="234">
        <f>IF(N598="snížená",J598,0)</f>
        <v>0</v>
      </c>
      <c r="BG598" s="234">
        <f>IF(N598="zákl. přenesená",J598,0)</f>
        <v>0</v>
      </c>
      <c r="BH598" s="234">
        <f>IF(N598="sníž. přenesená",J598,0)</f>
        <v>0</v>
      </c>
      <c r="BI598" s="234">
        <f>IF(N598="nulová",J598,0)</f>
        <v>0</v>
      </c>
      <c r="BJ598" s="18" t="s">
        <v>86</v>
      </c>
      <c r="BK598" s="234">
        <f>ROUND(I598*H598,2)</f>
        <v>0</v>
      </c>
      <c r="BL598" s="18" t="s">
        <v>224</v>
      </c>
      <c r="BM598" s="233" t="s">
        <v>1989</v>
      </c>
    </row>
    <row r="599" s="13" customFormat="1">
      <c r="A599" s="13"/>
      <c r="B599" s="252"/>
      <c r="C599" s="253"/>
      <c r="D599" s="254" t="s">
        <v>1361</v>
      </c>
      <c r="E599" s="255" t="s">
        <v>1</v>
      </c>
      <c r="F599" s="256" t="s">
        <v>1990</v>
      </c>
      <c r="G599" s="253"/>
      <c r="H599" s="257">
        <v>202.65000000000001</v>
      </c>
      <c r="I599" s="258"/>
      <c r="J599" s="253"/>
      <c r="K599" s="253"/>
      <c r="L599" s="259"/>
      <c r="M599" s="260"/>
      <c r="N599" s="261"/>
      <c r="O599" s="261"/>
      <c r="P599" s="261"/>
      <c r="Q599" s="261"/>
      <c r="R599" s="261"/>
      <c r="S599" s="261"/>
      <c r="T599" s="262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63" t="s">
        <v>1361</v>
      </c>
      <c r="AU599" s="263" t="s">
        <v>88</v>
      </c>
      <c r="AV599" s="13" t="s">
        <v>88</v>
      </c>
      <c r="AW599" s="13" t="s">
        <v>34</v>
      </c>
      <c r="AX599" s="13" t="s">
        <v>78</v>
      </c>
      <c r="AY599" s="263" t="s">
        <v>159</v>
      </c>
    </row>
    <row r="600" s="14" customFormat="1">
      <c r="A600" s="14"/>
      <c r="B600" s="264"/>
      <c r="C600" s="265"/>
      <c r="D600" s="254" t="s">
        <v>1361</v>
      </c>
      <c r="E600" s="266" t="s">
        <v>1</v>
      </c>
      <c r="F600" s="267" t="s">
        <v>1363</v>
      </c>
      <c r="G600" s="265"/>
      <c r="H600" s="268">
        <v>202.65000000000001</v>
      </c>
      <c r="I600" s="269"/>
      <c r="J600" s="265"/>
      <c r="K600" s="265"/>
      <c r="L600" s="270"/>
      <c r="M600" s="296"/>
      <c r="N600" s="297"/>
      <c r="O600" s="297"/>
      <c r="P600" s="297"/>
      <c r="Q600" s="297"/>
      <c r="R600" s="297"/>
      <c r="S600" s="297"/>
      <c r="T600" s="298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74" t="s">
        <v>1361</v>
      </c>
      <c r="AU600" s="274" t="s">
        <v>88</v>
      </c>
      <c r="AV600" s="14" t="s">
        <v>168</v>
      </c>
      <c r="AW600" s="14" t="s">
        <v>34</v>
      </c>
      <c r="AX600" s="14" t="s">
        <v>86</v>
      </c>
      <c r="AY600" s="274" t="s">
        <v>159</v>
      </c>
    </row>
    <row r="601" s="2" customFormat="1" ht="6.96" customHeight="1">
      <c r="A601" s="39"/>
      <c r="B601" s="67"/>
      <c r="C601" s="68"/>
      <c r="D601" s="68"/>
      <c r="E601" s="68"/>
      <c r="F601" s="68"/>
      <c r="G601" s="68"/>
      <c r="H601" s="68"/>
      <c r="I601" s="68"/>
      <c r="J601" s="68"/>
      <c r="K601" s="68"/>
      <c r="L601" s="45"/>
      <c r="M601" s="39"/>
      <c r="O601" s="39"/>
      <c r="P601" s="39"/>
      <c r="Q601" s="39"/>
      <c r="R601" s="39"/>
      <c r="S601" s="39"/>
      <c r="T601" s="39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</row>
  </sheetData>
  <sheetProtection sheet="1" autoFilter="0" formatColumns="0" formatRows="0" objects="1" scenarios="1" spinCount="100000" saltValue="0TQf6tx1FJt2OjgJITGVdUw1XFJkStM1rQos9KbeLzOp5MEDu558Z1z12RDzQqb46Jz0ooGR9FLr5Ll44cyq9A==" hashValue="K8hdKCjFIJQkqhjtDbkabSlWS/JgqdpQQAZsLmBPxDtT65wnICUhPgCH5pAT5i+CL7/j+1i/O06bVrzQhcZIaw==" algorithmName="SHA-512" password="CC35"/>
  <autoFilter ref="C142:K600"/>
  <mergeCells count="9">
    <mergeCell ref="E7:H7"/>
    <mergeCell ref="E9:H9"/>
    <mergeCell ref="E18:H18"/>
    <mergeCell ref="E27:H27"/>
    <mergeCell ref="E85:H85"/>
    <mergeCell ref="E87:H87"/>
    <mergeCell ref="E133:H133"/>
    <mergeCell ref="E135:H13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128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Přestavlky – čistírna odpadních vod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1991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29. 8. 2023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27</v>
      </c>
      <c r="J21" s="144" t="s">
        <v>33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23.25" customHeight="1">
      <c r="A27" s="146"/>
      <c r="B27" s="147"/>
      <c r="C27" s="146"/>
      <c r="D27" s="146"/>
      <c r="E27" s="148" t="s">
        <v>1992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ROUND((SUM(BE121:BE183)),  2)</f>
        <v>0</v>
      </c>
      <c r="G33" s="39"/>
      <c r="H33" s="39"/>
      <c r="I33" s="156">
        <v>0.20999999999999999</v>
      </c>
      <c r="J33" s="155">
        <f>ROUND(((SUM(BE121:BE183))*I33),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ROUND((SUM(BF121:BF183)),  2)</f>
        <v>0</v>
      </c>
      <c r="G34" s="39"/>
      <c r="H34" s="39"/>
      <c r="I34" s="156">
        <v>0.14999999999999999</v>
      </c>
      <c r="J34" s="155">
        <f>ROUND(((SUM(BF121:BF183))*I34),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ROUND((SUM(BG121:BG183)),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ROUND((SUM(BH121:BH183)),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ROUND((SUM(BI121:BI183)),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Přestavlky – čistírna odpadních vod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02 - Základ pro zásobní nádrž síranu železitého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29. 8. 2023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Obec Přestavlky</v>
      </c>
      <c r="G91" s="41"/>
      <c r="H91" s="41"/>
      <c r="I91" s="33" t="s">
        <v>30</v>
      </c>
      <c r="J91" s="37" t="str">
        <f>E21</f>
        <v xml:space="preserve">ENVISYSTEM, s.r.o., U Nikolajky 15, 15000  Praha 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132</v>
      </c>
      <c r="D94" s="177"/>
      <c r="E94" s="177"/>
      <c r="F94" s="177"/>
      <c r="G94" s="177"/>
      <c r="H94" s="177"/>
      <c r="I94" s="177"/>
      <c r="J94" s="178" t="s">
        <v>133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134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135</v>
      </c>
    </row>
    <row r="97" s="9" customFormat="1" ht="24.96" customHeight="1">
      <c r="A97" s="9"/>
      <c r="B97" s="180"/>
      <c r="C97" s="181"/>
      <c r="D97" s="182" t="s">
        <v>1327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1328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1329</v>
      </c>
      <c r="E99" s="189"/>
      <c r="F99" s="189"/>
      <c r="G99" s="189"/>
      <c r="H99" s="189"/>
      <c r="I99" s="189"/>
      <c r="J99" s="190">
        <f>J160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1331</v>
      </c>
      <c r="E100" s="189"/>
      <c r="F100" s="189"/>
      <c r="G100" s="189"/>
      <c r="H100" s="189"/>
      <c r="I100" s="189"/>
      <c r="J100" s="190">
        <f>J165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1336</v>
      </c>
      <c r="E101" s="189"/>
      <c r="F101" s="189"/>
      <c r="G101" s="189"/>
      <c r="H101" s="189"/>
      <c r="I101" s="189"/>
      <c r="J101" s="190">
        <f>J182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144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Přestavlky – čistírna odpadních vod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129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SO 02 - Základ pro zásobní nádrž síranu železitého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 xml:space="preserve"> </v>
      </c>
      <c r="G115" s="41"/>
      <c r="H115" s="41"/>
      <c r="I115" s="33" t="s">
        <v>22</v>
      </c>
      <c r="J115" s="80" t="str">
        <f>IF(J12="","",J12)</f>
        <v>29. 8. 2023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40.05" customHeight="1">
      <c r="A117" s="39"/>
      <c r="B117" s="40"/>
      <c r="C117" s="33" t="s">
        <v>24</v>
      </c>
      <c r="D117" s="41"/>
      <c r="E117" s="41"/>
      <c r="F117" s="28" t="str">
        <f>E15</f>
        <v>Obec Přestavlky</v>
      </c>
      <c r="G117" s="41"/>
      <c r="H117" s="41"/>
      <c r="I117" s="33" t="s">
        <v>30</v>
      </c>
      <c r="J117" s="37" t="str">
        <f>E21</f>
        <v xml:space="preserve">ENVISYSTEM, s.r.o., U Nikolajky 15, 15000  Praha 5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35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145</v>
      </c>
      <c r="D120" s="195" t="s">
        <v>63</v>
      </c>
      <c r="E120" s="195" t="s">
        <v>59</v>
      </c>
      <c r="F120" s="195" t="s">
        <v>60</v>
      </c>
      <c r="G120" s="195" t="s">
        <v>146</v>
      </c>
      <c r="H120" s="195" t="s">
        <v>147</v>
      </c>
      <c r="I120" s="195" t="s">
        <v>148</v>
      </c>
      <c r="J120" s="196" t="s">
        <v>133</v>
      </c>
      <c r="K120" s="197" t="s">
        <v>149</v>
      </c>
      <c r="L120" s="198"/>
      <c r="M120" s="101" t="s">
        <v>1</v>
      </c>
      <c r="N120" s="102" t="s">
        <v>42</v>
      </c>
      <c r="O120" s="102" t="s">
        <v>150</v>
      </c>
      <c r="P120" s="102" t="s">
        <v>151</v>
      </c>
      <c r="Q120" s="102" t="s">
        <v>152</v>
      </c>
      <c r="R120" s="102" t="s">
        <v>153</v>
      </c>
      <c r="S120" s="102" t="s">
        <v>154</v>
      </c>
      <c r="T120" s="103" t="s">
        <v>155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156</v>
      </c>
      <c r="D121" s="41"/>
      <c r="E121" s="41"/>
      <c r="F121" s="41"/>
      <c r="G121" s="41"/>
      <c r="H121" s="41"/>
      <c r="I121" s="41"/>
      <c r="J121" s="199">
        <f>BK121</f>
        <v>0</v>
      </c>
      <c r="K121" s="41"/>
      <c r="L121" s="45"/>
      <c r="M121" s="104"/>
      <c r="N121" s="200"/>
      <c r="O121" s="105"/>
      <c r="P121" s="201">
        <f>P122</f>
        <v>0</v>
      </c>
      <c r="Q121" s="105"/>
      <c r="R121" s="201">
        <f>R122</f>
        <v>7.4605739299999998</v>
      </c>
      <c r="S121" s="105"/>
      <c r="T121" s="202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77</v>
      </c>
      <c r="AU121" s="18" t="s">
        <v>135</v>
      </c>
      <c r="BK121" s="203">
        <f>BK122</f>
        <v>0</v>
      </c>
    </row>
    <row r="122" s="12" customFormat="1" ht="25.92" customHeight="1">
      <c r="A122" s="12"/>
      <c r="B122" s="204"/>
      <c r="C122" s="205"/>
      <c r="D122" s="206" t="s">
        <v>77</v>
      </c>
      <c r="E122" s="207" t="s">
        <v>1354</v>
      </c>
      <c r="F122" s="207" t="s">
        <v>1355</v>
      </c>
      <c r="G122" s="205"/>
      <c r="H122" s="205"/>
      <c r="I122" s="208"/>
      <c r="J122" s="209">
        <f>BK122</f>
        <v>0</v>
      </c>
      <c r="K122" s="205"/>
      <c r="L122" s="210"/>
      <c r="M122" s="211"/>
      <c r="N122" s="212"/>
      <c r="O122" s="212"/>
      <c r="P122" s="213">
        <f>P123+P160+P165+P182</f>
        <v>0</v>
      </c>
      <c r="Q122" s="212"/>
      <c r="R122" s="213">
        <f>R123+R160+R165+R182</f>
        <v>7.4605739299999998</v>
      </c>
      <c r="S122" s="212"/>
      <c r="T122" s="214">
        <f>T123+T160+T165+T182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162</v>
      </c>
      <c r="AT122" s="216" t="s">
        <v>77</v>
      </c>
      <c r="AU122" s="216" t="s">
        <v>78</v>
      </c>
      <c r="AY122" s="215" t="s">
        <v>159</v>
      </c>
      <c r="BK122" s="217">
        <f>BK123+BK160+BK165+BK182</f>
        <v>0</v>
      </c>
    </row>
    <row r="123" s="12" customFormat="1" ht="22.8" customHeight="1">
      <c r="A123" s="12"/>
      <c r="B123" s="204"/>
      <c r="C123" s="205"/>
      <c r="D123" s="206" t="s">
        <v>77</v>
      </c>
      <c r="E123" s="218" t="s">
        <v>86</v>
      </c>
      <c r="F123" s="218" t="s">
        <v>1356</v>
      </c>
      <c r="G123" s="205"/>
      <c r="H123" s="205"/>
      <c r="I123" s="208"/>
      <c r="J123" s="219">
        <f>BK123</f>
        <v>0</v>
      </c>
      <c r="K123" s="205"/>
      <c r="L123" s="210"/>
      <c r="M123" s="211"/>
      <c r="N123" s="212"/>
      <c r="O123" s="212"/>
      <c r="P123" s="213">
        <f>SUM(P124:P159)</f>
        <v>0</v>
      </c>
      <c r="Q123" s="212"/>
      <c r="R123" s="213">
        <f>SUM(R124:R159)</f>
        <v>0.151</v>
      </c>
      <c r="S123" s="212"/>
      <c r="T123" s="214">
        <f>SUM(T124:T159)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162</v>
      </c>
      <c r="AT123" s="216" t="s">
        <v>77</v>
      </c>
      <c r="AU123" s="216" t="s">
        <v>86</v>
      </c>
      <c r="AY123" s="215" t="s">
        <v>159</v>
      </c>
      <c r="BK123" s="217">
        <f>SUM(BK124:BK159)</f>
        <v>0</v>
      </c>
    </row>
    <row r="124" s="2" customFormat="1" ht="24.15" customHeight="1">
      <c r="A124" s="39"/>
      <c r="B124" s="40"/>
      <c r="C124" s="235" t="s">
        <v>86</v>
      </c>
      <c r="D124" s="235" t="s">
        <v>316</v>
      </c>
      <c r="E124" s="236" t="s">
        <v>1993</v>
      </c>
      <c r="F124" s="237" t="s">
        <v>1994</v>
      </c>
      <c r="G124" s="238" t="s">
        <v>1373</v>
      </c>
      <c r="H124" s="239">
        <v>5.0460000000000003</v>
      </c>
      <c r="I124" s="240"/>
      <c r="J124" s="241">
        <f>ROUND(I124*H124,2)</f>
        <v>0</v>
      </c>
      <c r="K124" s="242"/>
      <c r="L124" s="45"/>
      <c r="M124" s="243" t="s">
        <v>1</v>
      </c>
      <c r="N124" s="244" t="s">
        <v>43</v>
      </c>
      <c r="O124" s="92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3" t="s">
        <v>168</v>
      </c>
      <c r="AT124" s="233" t="s">
        <v>316</v>
      </c>
      <c r="AU124" s="233" t="s">
        <v>88</v>
      </c>
      <c r="AY124" s="18" t="s">
        <v>159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8" t="s">
        <v>86</v>
      </c>
      <c r="BK124" s="234">
        <f>ROUND(I124*H124,2)</f>
        <v>0</v>
      </c>
      <c r="BL124" s="18" t="s">
        <v>168</v>
      </c>
      <c r="BM124" s="233" t="s">
        <v>1995</v>
      </c>
    </row>
    <row r="125" s="15" customFormat="1">
      <c r="A125" s="15"/>
      <c r="B125" s="275"/>
      <c r="C125" s="276"/>
      <c r="D125" s="254" t="s">
        <v>1361</v>
      </c>
      <c r="E125" s="277" t="s">
        <v>1</v>
      </c>
      <c r="F125" s="278" t="s">
        <v>1996</v>
      </c>
      <c r="G125" s="276"/>
      <c r="H125" s="277" t="s">
        <v>1</v>
      </c>
      <c r="I125" s="279"/>
      <c r="J125" s="276"/>
      <c r="K125" s="276"/>
      <c r="L125" s="280"/>
      <c r="M125" s="281"/>
      <c r="N125" s="282"/>
      <c r="O125" s="282"/>
      <c r="P125" s="282"/>
      <c r="Q125" s="282"/>
      <c r="R125" s="282"/>
      <c r="S125" s="282"/>
      <c r="T125" s="283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84" t="s">
        <v>1361</v>
      </c>
      <c r="AU125" s="284" t="s">
        <v>88</v>
      </c>
      <c r="AV125" s="15" t="s">
        <v>86</v>
      </c>
      <c r="AW125" s="15" t="s">
        <v>34</v>
      </c>
      <c r="AX125" s="15" t="s">
        <v>78</v>
      </c>
      <c r="AY125" s="284" t="s">
        <v>159</v>
      </c>
    </row>
    <row r="126" s="13" customFormat="1">
      <c r="A126" s="13"/>
      <c r="B126" s="252"/>
      <c r="C126" s="253"/>
      <c r="D126" s="254" t="s">
        <v>1361</v>
      </c>
      <c r="E126" s="255" t="s">
        <v>1</v>
      </c>
      <c r="F126" s="256" t="s">
        <v>1997</v>
      </c>
      <c r="G126" s="253"/>
      <c r="H126" s="257">
        <v>5.0460000000000003</v>
      </c>
      <c r="I126" s="258"/>
      <c r="J126" s="253"/>
      <c r="K126" s="253"/>
      <c r="L126" s="259"/>
      <c r="M126" s="260"/>
      <c r="N126" s="261"/>
      <c r="O126" s="261"/>
      <c r="P126" s="261"/>
      <c r="Q126" s="261"/>
      <c r="R126" s="261"/>
      <c r="S126" s="261"/>
      <c r="T126" s="26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3" t="s">
        <v>1361</v>
      </c>
      <c r="AU126" s="263" t="s">
        <v>88</v>
      </c>
      <c r="AV126" s="13" t="s">
        <v>88</v>
      </c>
      <c r="AW126" s="13" t="s">
        <v>34</v>
      </c>
      <c r="AX126" s="13" t="s">
        <v>78</v>
      </c>
      <c r="AY126" s="263" t="s">
        <v>159</v>
      </c>
    </row>
    <row r="127" s="14" customFormat="1">
      <c r="A127" s="14"/>
      <c r="B127" s="264"/>
      <c r="C127" s="265"/>
      <c r="D127" s="254" t="s">
        <v>1361</v>
      </c>
      <c r="E127" s="266" t="s">
        <v>1</v>
      </c>
      <c r="F127" s="267" t="s">
        <v>1363</v>
      </c>
      <c r="G127" s="265"/>
      <c r="H127" s="268">
        <v>5.0460000000000003</v>
      </c>
      <c r="I127" s="269"/>
      <c r="J127" s="265"/>
      <c r="K127" s="265"/>
      <c r="L127" s="270"/>
      <c r="M127" s="271"/>
      <c r="N127" s="272"/>
      <c r="O127" s="272"/>
      <c r="P127" s="272"/>
      <c r="Q127" s="272"/>
      <c r="R127" s="272"/>
      <c r="S127" s="272"/>
      <c r="T127" s="27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74" t="s">
        <v>1361</v>
      </c>
      <c r="AU127" s="274" t="s">
        <v>88</v>
      </c>
      <c r="AV127" s="14" t="s">
        <v>168</v>
      </c>
      <c r="AW127" s="14" t="s">
        <v>34</v>
      </c>
      <c r="AX127" s="14" t="s">
        <v>86</v>
      </c>
      <c r="AY127" s="274" t="s">
        <v>159</v>
      </c>
    </row>
    <row r="128" s="2" customFormat="1" ht="21.75" customHeight="1">
      <c r="A128" s="39"/>
      <c r="B128" s="40"/>
      <c r="C128" s="220" t="s">
        <v>88</v>
      </c>
      <c r="D128" s="220" t="s">
        <v>163</v>
      </c>
      <c r="E128" s="221" t="s">
        <v>1998</v>
      </c>
      <c r="F128" s="222" t="s">
        <v>1999</v>
      </c>
      <c r="G128" s="223" t="s">
        <v>1427</v>
      </c>
      <c r="H128" s="224">
        <v>0.151</v>
      </c>
      <c r="I128" s="225"/>
      <c r="J128" s="226">
        <f>ROUND(I128*H128,2)</f>
        <v>0</v>
      </c>
      <c r="K128" s="227"/>
      <c r="L128" s="228"/>
      <c r="M128" s="229" t="s">
        <v>1</v>
      </c>
      <c r="N128" s="230" t="s">
        <v>43</v>
      </c>
      <c r="O128" s="92"/>
      <c r="P128" s="231">
        <f>O128*H128</f>
        <v>0</v>
      </c>
      <c r="Q128" s="231">
        <v>1</v>
      </c>
      <c r="R128" s="231">
        <f>Q128*H128</f>
        <v>0.151</v>
      </c>
      <c r="S128" s="231">
        <v>0</v>
      </c>
      <c r="T128" s="232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3" t="s">
        <v>167</v>
      </c>
      <c r="AT128" s="233" t="s">
        <v>163</v>
      </c>
      <c r="AU128" s="233" t="s">
        <v>88</v>
      </c>
      <c r="AY128" s="18" t="s">
        <v>159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8" t="s">
        <v>86</v>
      </c>
      <c r="BK128" s="234">
        <f>ROUND(I128*H128,2)</f>
        <v>0</v>
      </c>
      <c r="BL128" s="18" t="s">
        <v>168</v>
      </c>
      <c r="BM128" s="233" t="s">
        <v>2000</v>
      </c>
    </row>
    <row r="129" s="13" customFormat="1">
      <c r="A129" s="13"/>
      <c r="B129" s="252"/>
      <c r="C129" s="253"/>
      <c r="D129" s="254" t="s">
        <v>1361</v>
      </c>
      <c r="E129" s="255" t="s">
        <v>1</v>
      </c>
      <c r="F129" s="256" t="s">
        <v>2001</v>
      </c>
      <c r="G129" s="253"/>
      <c r="H129" s="257">
        <v>0.151</v>
      </c>
      <c r="I129" s="258"/>
      <c r="J129" s="253"/>
      <c r="K129" s="253"/>
      <c r="L129" s="259"/>
      <c r="M129" s="260"/>
      <c r="N129" s="261"/>
      <c r="O129" s="261"/>
      <c r="P129" s="261"/>
      <c r="Q129" s="261"/>
      <c r="R129" s="261"/>
      <c r="S129" s="261"/>
      <c r="T129" s="26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3" t="s">
        <v>1361</v>
      </c>
      <c r="AU129" s="263" t="s">
        <v>88</v>
      </c>
      <c r="AV129" s="13" t="s">
        <v>88</v>
      </c>
      <c r="AW129" s="13" t="s">
        <v>34</v>
      </c>
      <c r="AX129" s="13" t="s">
        <v>78</v>
      </c>
      <c r="AY129" s="263" t="s">
        <v>159</v>
      </c>
    </row>
    <row r="130" s="14" customFormat="1">
      <c r="A130" s="14"/>
      <c r="B130" s="264"/>
      <c r="C130" s="265"/>
      <c r="D130" s="254" t="s">
        <v>1361</v>
      </c>
      <c r="E130" s="266" t="s">
        <v>1</v>
      </c>
      <c r="F130" s="267" t="s">
        <v>1363</v>
      </c>
      <c r="G130" s="265"/>
      <c r="H130" s="268">
        <v>0.151</v>
      </c>
      <c r="I130" s="269"/>
      <c r="J130" s="265"/>
      <c r="K130" s="265"/>
      <c r="L130" s="270"/>
      <c r="M130" s="271"/>
      <c r="N130" s="272"/>
      <c r="O130" s="272"/>
      <c r="P130" s="272"/>
      <c r="Q130" s="272"/>
      <c r="R130" s="272"/>
      <c r="S130" s="272"/>
      <c r="T130" s="27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4" t="s">
        <v>1361</v>
      </c>
      <c r="AU130" s="274" t="s">
        <v>88</v>
      </c>
      <c r="AV130" s="14" t="s">
        <v>168</v>
      </c>
      <c r="AW130" s="14" t="s">
        <v>34</v>
      </c>
      <c r="AX130" s="14" t="s">
        <v>86</v>
      </c>
      <c r="AY130" s="274" t="s">
        <v>159</v>
      </c>
    </row>
    <row r="131" s="2" customFormat="1" ht="24.15" customHeight="1">
      <c r="A131" s="39"/>
      <c r="B131" s="40"/>
      <c r="C131" s="235" t="s">
        <v>173</v>
      </c>
      <c r="D131" s="235" t="s">
        <v>316</v>
      </c>
      <c r="E131" s="236" t="s">
        <v>2002</v>
      </c>
      <c r="F131" s="237" t="s">
        <v>2003</v>
      </c>
      <c r="G131" s="238" t="s">
        <v>1373</v>
      </c>
      <c r="H131" s="239">
        <v>8.1999999999999993</v>
      </c>
      <c r="I131" s="240"/>
      <c r="J131" s="241">
        <f>ROUND(I131*H131,2)</f>
        <v>0</v>
      </c>
      <c r="K131" s="242"/>
      <c r="L131" s="45"/>
      <c r="M131" s="243" t="s">
        <v>1</v>
      </c>
      <c r="N131" s="244" t="s">
        <v>43</v>
      </c>
      <c r="O131" s="92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3" t="s">
        <v>168</v>
      </c>
      <c r="AT131" s="233" t="s">
        <v>316</v>
      </c>
      <c r="AU131" s="233" t="s">
        <v>88</v>
      </c>
      <c r="AY131" s="18" t="s">
        <v>159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8" t="s">
        <v>86</v>
      </c>
      <c r="BK131" s="234">
        <f>ROUND(I131*H131,2)</f>
        <v>0</v>
      </c>
      <c r="BL131" s="18" t="s">
        <v>168</v>
      </c>
      <c r="BM131" s="233" t="s">
        <v>2004</v>
      </c>
    </row>
    <row r="132" s="13" customFormat="1">
      <c r="A132" s="13"/>
      <c r="B132" s="252"/>
      <c r="C132" s="253"/>
      <c r="D132" s="254" t="s">
        <v>1361</v>
      </c>
      <c r="E132" s="255" t="s">
        <v>1</v>
      </c>
      <c r="F132" s="256" t="s">
        <v>2005</v>
      </c>
      <c r="G132" s="253"/>
      <c r="H132" s="257">
        <v>8.1999999999999993</v>
      </c>
      <c r="I132" s="258"/>
      <c r="J132" s="253"/>
      <c r="K132" s="253"/>
      <c r="L132" s="259"/>
      <c r="M132" s="260"/>
      <c r="N132" s="261"/>
      <c r="O132" s="261"/>
      <c r="P132" s="261"/>
      <c r="Q132" s="261"/>
      <c r="R132" s="261"/>
      <c r="S132" s="261"/>
      <c r="T132" s="26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3" t="s">
        <v>1361</v>
      </c>
      <c r="AU132" s="263" t="s">
        <v>88</v>
      </c>
      <c r="AV132" s="13" t="s">
        <v>88</v>
      </c>
      <c r="AW132" s="13" t="s">
        <v>34</v>
      </c>
      <c r="AX132" s="13" t="s">
        <v>78</v>
      </c>
      <c r="AY132" s="263" t="s">
        <v>159</v>
      </c>
    </row>
    <row r="133" s="14" customFormat="1">
      <c r="A133" s="14"/>
      <c r="B133" s="264"/>
      <c r="C133" s="265"/>
      <c r="D133" s="254" t="s">
        <v>1361</v>
      </c>
      <c r="E133" s="266" t="s">
        <v>1</v>
      </c>
      <c r="F133" s="267" t="s">
        <v>1363</v>
      </c>
      <c r="G133" s="265"/>
      <c r="H133" s="268">
        <v>8.1999999999999993</v>
      </c>
      <c r="I133" s="269"/>
      <c r="J133" s="265"/>
      <c r="K133" s="265"/>
      <c r="L133" s="270"/>
      <c r="M133" s="271"/>
      <c r="N133" s="272"/>
      <c r="O133" s="272"/>
      <c r="P133" s="272"/>
      <c r="Q133" s="272"/>
      <c r="R133" s="272"/>
      <c r="S133" s="272"/>
      <c r="T133" s="27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4" t="s">
        <v>1361</v>
      </c>
      <c r="AU133" s="274" t="s">
        <v>88</v>
      </c>
      <c r="AV133" s="14" t="s">
        <v>168</v>
      </c>
      <c r="AW133" s="14" t="s">
        <v>34</v>
      </c>
      <c r="AX133" s="14" t="s">
        <v>86</v>
      </c>
      <c r="AY133" s="274" t="s">
        <v>159</v>
      </c>
    </row>
    <row r="134" s="2" customFormat="1" ht="37.8" customHeight="1">
      <c r="A134" s="39"/>
      <c r="B134" s="40"/>
      <c r="C134" s="235" t="s">
        <v>168</v>
      </c>
      <c r="D134" s="235" t="s">
        <v>316</v>
      </c>
      <c r="E134" s="236" t="s">
        <v>1376</v>
      </c>
      <c r="F134" s="237" t="s">
        <v>1377</v>
      </c>
      <c r="G134" s="238" t="s">
        <v>1373</v>
      </c>
      <c r="H134" s="239">
        <v>10.99</v>
      </c>
      <c r="I134" s="240"/>
      <c r="J134" s="241">
        <f>ROUND(I134*H134,2)</f>
        <v>0</v>
      </c>
      <c r="K134" s="242"/>
      <c r="L134" s="45"/>
      <c r="M134" s="243" t="s">
        <v>1</v>
      </c>
      <c r="N134" s="244" t="s">
        <v>43</v>
      </c>
      <c r="O134" s="92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3" t="s">
        <v>168</v>
      </c>
      <c r="AT134" s="233" t="s">
        <v>316</v>
      </c>
      <c r="AU134" s="233" t="s">
        <v>88</v>
      </c>
      <c r="AY134" s="18" t="s">
        <v>159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8" t="s">
        <v>86</v>
      </c>
      <c r="BK134" s="234">
        <f>ROUND(I134*H134,2)</f>
        <v>0</v>
      </c>
      <c r="BL134" s="18" t="s">
        <v>168</v>
      </c>
      <c r="BM134" s="233" t="s">
        <v>2006</v>
      </c>
    </row>
    <row r="135" s="15" customFormat="1">
      <c r="A135" s="15"/>
      <c r="B135" s="275"/>
      <c r="C135" s="276"/>
      <c r="D135" s="254" t="s">
        <v>1361</v>
      </c>
      <c r="E135" s="277" t="s">
        <v>1</v>
      </c>
      <c r="F135" s="278" t="s">
        <v>2007</v>
      </c>
      <c r="G135" s="276"/>
      <c r="H135" s="277" t="s">
        <v>1</v>
      </c>
      <c r="I135" s="279"/>
      <c r="J135" s="276"/>
      <c r="K135" s="276"/>
      <c r="L135" s="280"/>
      <c r="M135" s="281"/>
      <c r="N135" s="282"/>
      <c r="O135" s="282"/>
      <c r="P135" s="282"/>
      <c r="Q135" s="282"/>
      <c r="R135" s="282"/>
      <c r="S135" s="282"/>
      <c r="T135" s="283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84" t="s">
        <v>1361</v>
      </c>
      <c r="AU135" s="284" t="s">
        <v>88</v>
      </c>
      <c r="AV135" s="15" t="s">
        <v>86</v>
      </c>
      <c r="AW135" s="15" t="s">
        <v>34</v>
      </c>
      <c r="AX135" s="15" t="s">
        <v>78</v>
      </c>
      <c r="AY135" s="284" t="s">
        <v>159</v>
      </c>
    </row>
    <row r="136" s="13" customFormat="1">
      <c r="A136" s="13"/>
      <c r="B136" s="252"/>
      <c r="C136" s="253"/>
      <c r="D136" s="254" t="s">
        <v>1361</v>
      </c>
      <c r="E136" s="255" t="s">
        <v>1</v>
      </c>
      <c r="F136" s="256" t="s">
        <v>2008</v>
      </c>
      <c r="G136" s="253"/>
      <c r="H136" s="257">
        <v>8.1999999999999993</v>
      </c>
      <c r="I136" s="258"/>
      <c r="J136" s="253"/>
      <c r="K136" s="253"/>
      <c r="L136" s="259"/>
      <c r="M136" s="260"/>
      <c r="N136" s="261"/>
      <c r="O136" s="261"/>
      <c r="P136" s="261"/>
      <c r="Q136" s="261"/>
      <c r="R136" s="261"/>
      <c r="S136" s="261"/>
      <c r="T136" s="26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3" t="s">
        <v>1361</v>
      </c>
      <c r="AU136" s="263" t="s">
        <v>88</v>
      </c>
      <c r="AV136" s="13" t="s">
        <v>88</v>
      </c>
      <c r="AW136" s="13" t="s">
        <v>34</v>
      </c>
      <c r="AX136" s="13" t="s">
        <v>78</v>
      </c>
      <c r="AY136" s="263" t="s">
        <v>159</v>
      </c>
    </row>
    <row r="137" s="15" customFormat="1">
      <c r="A137" s="15"/>
      <c r="B137" s="275"/>
      <c r="C137" s="276"/>
      <c r="D137" s="254" t="s">
        <v>1361</v>
      </c>
      <c r="E137" s="277" t="s">
        <v>1</v>
      </c>
      <c r="F137" s="278" t="s">
        <v>1380</v>
      </c>
      <c r="G137" s="276"/>
      <c r="H137" s="277" t="s">
        <v>1</v>
      </c>
      <c r="I137" s="279"/>
      <c r="J137" s="276"/>
      <c r="K137" s="276"/>
      <c r="L137" s="280"/>
      <c r="M137" s="281"/>
      <c r="N137" s="282"/>
      <c r="O137" s="282"/>
      <c r="P137" s="282"/>
      <c r="Q137" s="282"/>
      <c r="R137" s="282"/>
      <c r="S137" s="282"/>
      <c r="T137" s="28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84" t="s">
        <v>1361</v>
      </c>
      <c r="AU137" s="284" t="s">
        <v>88</v>
      </c>
      <c r="AV137" s="15" t="s">
        <v>86</v>
      </c>
      <c r="AW137" s="15" t="s">
        <v>34</v>
      </c>
      <c r="AX137" s="15" t="s">
        <v>78</v>
      </c>
      <c r="AY137" s="284" t="s">
        <v>159</v>
      </c>
    </row>
    <row r="138" s="13" customFormat="1">
      <c r="A138" s="13"/>
      <c r="B138" s="252"/>
      <c r="C138" s="253"/>
      <c r="D138" s="254" t="s">
        <v>1361</v>
      </c>
      <c r="E138" s="255" t="s">
        <v>1</v>
      </c>
      <c r="F138" s="256" t="s">
        <v>2009</v>
      </c>
      <c r="G138" s="253"/>
      <c r="H138" s="257">
        <v>2.79</v>
      </c>
      <c r="I138" s="258"/>
      <c r="J138" s="253"/>
      <c r="K138" s="253"/>
      <c r="L138" s="259"/>
      <c r="M138" s="260"/>
      <c r="N138" s="261"/>
      <c r="O138" s="261"/>
      <c r="P138" s="261"/>
      <c r="Q138" s="261"/>
      <c r="R138" s="261"/>
      <c r="S138" s="261"/>
      <c r="T138" s="26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3" t="s">
        <v>1361</v>
      </c>
      <c r="AU138" s="263" t="s">
        <v>88</v>
      </c>
      <c r="AV138" s="13" t="s">
        <v>88</v>
      </c>
      <c r="AW138" s="13" t="s">
        <v>34</v>
      </c>
      <c r="AX138" s="13" t="s">
        <v>78</v>
      </c>
      <c r="AY138" s="263" t="s">
        <v>159</v>
      </c>
    </row>
    <row r="139" s="14" customFormat="1">
      <c r="A139" s="14"/>
      <c r="B139" s="264"/>
      <c r="C139" s="265"/>
      <c r="D139" s="254" t="s">
        <v>1361</v>
      </c>
      <c r="E139" s="266" t="s">
        <v>1</v>
      </c>
      <c r="F139" s="267" t="s">
        <v>1363</v>
      </c>
      <c r="G139" s="265"/>
      <c r="H139" s="268">
        <v>10.99</v>
      </c>
      <c r="I139" s="269"/>
      <c r="J139" s="265"/>
      <c r="K139" s="265"/>
      <c r="L139" s="270"/>
      <c r="M139" s="271"/>
      <c r="N139" s="272"/>
      <c r="O139" s="272"/>
      <c r="P139" s="272"/>
      <c r="Q139" s="272"/>
      <c r="R139" s="272"/>
      <c r="S139" s="272"/>
      <c r="T139" s="27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4" t="s">
        <v>1361</v>
      </c>
      <c r="AU139" s="274" t="s">
        <v>88</v>
      </c>
      <c r="AV139" s="14" t="s">
        <v>168</v>
      </c>
      <c r="AW139" s="14" t="s">
        <v>34</v>
      </c>
      <c r="AX139" s="14" t="s">
        <v>86</v>
      </c>
      <c r="AY139" s="274" t="s">
        <v>159</v>
      </c>
    </row>
    <row r="140" s="2" customFormat="1" ht="37.8" customHeight="1">
      <c r="A140" s="39"/>
      <c r="B140" s="40"/>
      <c r="C140" s="235" t="s">
        <v>162</v>
      </c>
      <c r="D140" s="235" t="s">
        <v>316</v>
      </c>
      <c r="E140" s="236" t="s">
        <v>2010</v>
      </c>
      <c r="F140" s="237" t="s">
        <v>2011</v>
      </c>
      <c r="G140" s="238" t="s">
        <v>1373</v>
      </c>
      <c r="H140" s="239">
        <v>5.4100000000000001</v>
      </c>
      <c r="I140" s="240"/>
      <c r="J140" s="241">
        <f>ROUND(I140*H140,2)</f>
        <v>0</v>
      </c>
      <c r="K140" s="242"/>
      <c r="L140" s="45"/>
      <c r="M140" s="243" t="s">
        <v>1</v>
      </c>
      <c r="N140" s="244" t="s">
        <v>43</v>
      </c>
      <c r="O140" s="92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3" t="s">
        <v>168</v>
      </c>
      <c r="AT140" s="233" t="s">
        <v>316</v>
      </c>
      <c r="AU140" s="233" t="s">
        <v>88</v>
      </c>
      <c r="AY140" s="18" t="s">
        <v>159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8" t="s">
        <v>86</v>
      </c>
      <c r="BK140" s="234">
        <f>ROUND(I140*H140,2)</f>
        <v>0</v>
      </c>
      <c r="BL140" s="18" t="s">
        <v>168</v>
      </c>
      <c r="BM140" s="233" t="s">
        <v>2012</v>
      </c>
    </row>
    <row r="141" s="13" customFormat="1">
      <c r="A141" s="13"/>
      <c r="B141" s="252"/>
      <c r="C141" s="253"/>
      <c r="D141" s="254" t="s">
        <v>1361</v>
      </c>
      <c r="E141" s="255" t="s">
        <v>1</v>
      </c>
      <c r="F141" s="256" t="s">
        <v>2013</v>
      </c>
      <c r="G141" s="253"/>
      <c r="H141" s="257">
        <v>8.1999999999999993</v>
      </c>
      <c r="I141" s="258"/>
      <c r="J141" s="253"/>
      <c r="K141" s="253"/>
      <c r="L141" s="259"/>
      <c r="M141" s="260"/>
      <c r="N141" s="261"/>
      <c r="O141" s="261"/>
      <c r="P141" s="261"/>
      <c r="Q141" s="261"/>
      <c r="R141" s="261"/>
      <c r="S141" s="261"/>
      <c r="T141" s="26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3" t="s">
        <v>1361</v>
      </c>
      <c r="AU141" s="263" t="s">
        <v>88</v>
      </c>
      <c r="AV141" s="13" t="s">
        <v>88</v>
      </c>
      <c r="AW141" s="13" t="s">
        <v>34</v>
      </c>
      <c r="AX141" s="13" t="s">
        <v>78</v>
      </c>
      <c r="AY141" s="263" t="s">
        <v>159</v>
      </c>
    </row>
    <row r="142" s="13" customFormat="1">
      <c r="A142" s="13"/>
      <c r="B142" s="252"/>
      <c r="C142" s="253"/>
      <c r="D142" s="254" t="s">
        <v>1361</v>
      </c>
      <c r="E142" s="255" t="s">
        <v>1</v>
      </c>
      <c r="F142" s="256" t="s">
        <v>2014</v>
      </c>
      <c r="G142" s="253"/>
      <c r="H142" s="257">
        <v>-2.79</v>
      </c>
      <c r="I142" s="258"/>
      <c r="J142" s="253"/>
      <c r="K142" s="253"/>
      <c r="L142" s="259"/>
      <c r="M142" s="260"/>
      <c r="N142" s="261"/>
      <c r="O142" s="261"/>
      <c r="P142" s="261"/>
      <c r="Q142" s="261"/>
      <c r="R142" s="261"/>
      <c r="S142" s="261"/>
      <c r="T142" s="26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3" t="s">
        <v>1361</v>
      </c>
      <c r="AU142" s="263" t="s">
        <v>88</v>
      </c>
      <c r="AV142" s="13" t="s">
        <v>88</v>
      </c>
      <c r="AW142" s="13" t="s">
        <v>34</v>
      </c>
      <c r="AX142" s="13" t="s">
        <v>78</v>
      </c>
      <c r="AY142" s="263" t="s">
        <v>159</v>
      </c>
    </row>
    <row r="143" s="14" customFormat="1">
      <c r="A143" s="14"/>
      <c r="B143" s="264"/>
      <c r="C143" s="265"/>
      <c r="D143" s="254" t="s">
        <v>1361</v>
      </c>
      <c r="E143" s="266" t="s">
        <v>1</v>
      </c>
      <c r="F143" s="267" t="s">
        <v>1363</v>
      </c>
      <c r="G143" s="265"/>
      <c r="H143" s="268">
        <v>5.4100000000000001</v>
      </c>
      <c r="I143" s="269"/>
      <c r="J143" s="265"/>
      <c r="K143" s="265"/>
      <c r="L143" s="270"/>
      <c r="M143" s="271"/>
      <c r="N143" s="272"/>
      <c r="O143" s="272"/>
      <c r="P143" s="272"/>
      <c r="Q143" s="272"/>
      <c r="R143" s="272"/>
      <c r="S143" s="272"/>
      <c r="T143" s="27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4" t="s">
        <v>1361</v>
      </c>
      <c r="AU143" s="274" t="s">
        <v>88</v>
      </c>
      <c r="AV143" s="14" t="s">
        <v>168</v>
      </c>
      <c r="AW143" s="14" t="s">
        <v>34</v>
      </c>
      <c r="AX143" s="14" t="s">
        <v>86</v>
      </c>
      <c r="AY143" s="274" t="s">
        <v>159</v>
      </c>
    </row>
    <row r="144" s="2" customFormat="1" ht="37.8" customHeight="1">
      <c r="A144" s="39"/>
      <c r="B144" s="40"/>
      <c r="C144" s="235" t="s">
        <v>184</v>
      </c>
      <c r="D144" s="235" t="s">
        <v>316</v>
      </c>
      <c r="E144" s="236" t="s">
        <v>2015</v>
      </c>
      <c r="F144" s="237" t="s">
        <v>2016</v>
      </c>
      <c r="G144" s="238" t="s">
        <v>1373</v>
      </c>
      <c r="H144" s="239">
        <v>27.050000000000001</v>
      </c>
      <c r="I144" s="240"/>
      <c r="J144" s="241">
        <f>ROUND(I144*H144,2)</f>
        <v>0</v>
      </c>
      <c r="K144" s="242"/>
      <c r="L144" s="45"/>
      <c r="M144" s="243" t="s">
        <v>1</v>
      </c>
      <c r="N144" s="244" t="s">
        <v>43</v>
      </c>
      <c r="O144" s="92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3" t="s">
        <v>168</v>
      </c>
      <c r="AT144" s="233" t="s">
        <v>316</v>
      </c>
      <c r="AU144" s="233" t="s">
        <v>88</v>
      </c>
      <c r="AY144" s="18" t="s">
        <v>159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8" t="s">
        <v>86</v>
      </c>
      <c r="BK144" s="234">
        <f>ROUND(I144*H144,2)</f>
        <v>0</v>
      </c>
      <c r="BL144" s="18" t="s">
        <v>168</v>
      </c>
      <c r="BM144" s="233" t="s">
        <v>2017</v>
      </c>
    </row>
    <row r="145" s="13" customFormat="1">
      <c r="A145" s="13"/>
      <c r="B145" s="252"/>
      <c r="C145" s="253"/>
      <c r="D145" s="254" t="s">
        <v>1361</v>
      </c>
      <c r="E145" s="255" t="s">
        <v>1</v>
      </c>
      <c r="F145" s="256" t="s">
        <v>2018</v>
      </c>
      <c r="G145" s="253"/>
      <c r="H145" s="257">
        <v>27.050000000000001</v>
      </c>
      <c r="I145" s="258"/>
      <c r="J145" s="253"/>
      <c r="K145" s="253"/>
      <c r="L145" s="259"/>
      <c r="M145" s="260"/>
      <c r="N145" s="261"/>
      <c r="O145" s="261"/>
      <c r="P145" s="261"/>
      <c r="Q145" s="261"/>
      <c r="R145" s="261"/>
      <c r="S145" s="261"/>
      <c r="T145" s="26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3" t="s">
        <v>1361</v>
      </c>
      <c r="AU145" s="263" t="s">
        <v>88</v>
      </c>
      <c r="AV145" s="13" t="s">
        <v>88</v>
      </c>
      <c r="AW145" s="13" t="s">
        <v>34</v>
      </c>
      <c r="AX145" s="13" t="s">
        <v>78</v>
      </c>
      <c r="AY145" s="263" t="s">
        <v>159</v>
      </c>
    </row>
    <row r="146" s="14" customFormat="1">
      <c r="A146" s="14"/>
      <c r="B146" s="264"/>
      <c r="C146" s="265"/>
      <c r="D146" s="254" t="s">
        <v>1361</v>
      </c>
      <c r="E146" s="266" t="s">
        <v>1</v>
      </c>
      <c r="F146" s="267" t="s">
        <v>1363</v>
      </c>
      <c r="G146" s="265"/>
      <c r="H146" s="268">
        <v>27.050000000000001</v>
      </c>
      <c r="I146" s="269"/>
      <c r="J146" s="265"/>
      <c r="K146" s="265"/>
      <c r="L146" s="270"/>
      <c r="M146" s="271"/>
      <c r="N146" s="272"/>
      <c r="O146" s="272"/>
      <c r="P146" s="272"/>
      <c r="Q146" s="272"/>
      <c r="R146" s="272"/>
      <c r="S146" s="272"/>
      <c r="T146" s="27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4" t="s">
        <v>1361</v>
      </c>
      <c r="AU146" s="274" t="s">
        <v>88</v>
      </c>
      <c r="AV146" s="14" t="s">
        <v>168</v>
      </c>
      <c r="AW146" s="14" t="s">
        <v>34</v>
      </c>
      <c r="AX146" s="14" t="s">
        <v>86</v>
      </c>
      <c r="AY146" s="274" t="s">
        <v>159</v>
      </c>
    </row>
    <row r="147" s="2" customFormat="1" ht="24.15" customHeight="1">
      <c r="A147" s="39"/>
      <c r="B147" s="40"/>
      <c r="C147" s="235" t="s">
        <v>188</v>
      </c>
      <c r="D147" s="235" t="s">
        <v>316</v>
      </c>
      <c r="E147" s="236" t="s">
        <v>2019</v>
      </c>
      <c r="F147" s="237" t="s">
        <v>2020</v>
      </c>
      <c r="G147" s="238" t="s">
        <v>1373</v>
      </c>
      <c r="H147" s="239">
        <v>2.79</v>
      </c>
      <c r="I147" s="240"/>
      <c r="J147" s="241">
        <f>ROUND(I147*H147,2)</f>
        <v>0</v>
      </c>
      <c r="K147" s="242"/>
      <c r="L147" s="45"/>
      <c r="M147" s="243" t="s">
        <v>1</v>
      </c>
      <c r="N147" s="244" t="s">
        <v>43</v>
      </c>
      <c r="O147" s="92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3" t="s">
        <v>168</v>
      </c>
      <c r="AT147" s="233" t="s">
        <v>316</v>
      </c>
      <c r="AU147" s="233" t="s">
        <v>88</v>
      </c>
      <c r="AY147" s="18" t="s">
        <v>159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8" t="s">
        <v>86</v>
      </c>
      <c r="BK147" s="234">
        <f>ROUND(I147*H147,2)</f>
        <v>0</v>
      </c>
      <c r="BL147" s="18" t="s">
        <v>168</v>
      </c>
      <c r="BM147" s="233" t="s">
        <v>2021</v>
      </c>
    </row>
    <row r="148" s="15" customFormat="1">
      <c r="A148" s="15"/>
      <c r="B148" s="275"/>
      <c r="C148" s="276"/>
      <c r="D148" s="254" t="s">
        <v>1361</v>
      </c>
      <c r="E148" s="277" t="s">
        <v>1</v>
      </c>
      <c r="F148" s="278" t="s">
        <v>1385</v>
      </c>
      <c r="G148" s="276"/>
      <c r="H148" s="277" t="s">
        <v>1</v>
      </c>
      <c r="I148" s="279"/>
      <c r="J148" s="276"/>
      <c r="K148" s="276"/>
      <c r="L148" s="280"/>
      <c r="M148" s="281"/>
      <c r="N148" s="282"/>
      <c r="O148" s="282"/>
      <c r="P148" s="282"/>
      <c r="Q148" s="282"/>
      <c r="R148" s="282"/>
      <c r="S148" s="282"/>
      <c r="T148" s="28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84" t="s">
        <v>1361</v>
      </c>
      <c r="AU148" s="284" t="s">
        <v>88</v>
      </c>
      <c r="AV148" s="15" t="s">
        <v>86</v>
      </c>
      <c r="AW148" s="15" t="s">
        <v>34</v>
      </c>
      <c r="AX148" s="15" t="s">
        <v>78</v>
      </c>
      <c r="AY148" s="284" t="s">
        <v>159</v>
      </c>
    </row>
    <row r="149" s="13" customFormat="1">
      <c r="A149" s="13"/>
      <c r="B149" s="252"/>
      <c r="C149" s="253"/>
      <c r="D149" s="254" t="s">
        <v>1361</v>
      </c>
      <c r="E149" s="255" t="s">
        <v>1</v>
      </c>
      <c r="F149" s="256" t="s">
        <v>2009</v>
      </c>
      <c r="G149" s="253"/>
      <c r="H149" s="257">
        <v>2.79</v>
      </c>
      <c r="I149" s="258"/>
      <c r="J149" s="253"/>
      <c r="K149" s="253"/>
      <c r="L149" s="259"/>
      <c r="M149" s="260"/>
      <c r="N149" s="261"/>
      <c r="O149" s="261"/>
      <c r="P149" s="261"/>
      <c r="Q149" s="261"/>
      <c r="R149" s="261"/>
      <c r="S149" s="261"/>
      <c r="T149" s="26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3" t="s">
        <v>1361</v>
      </c>
      <c r="AU149" s="263" t="s">
        <v>88</v>
      </c>
      <c r="AV149" s="13" t="s">
        <v>88</v>
      </c>
      <c r="AW149" s="13" t="s">
        <v>34</v>
      </c>
      <c r="AX149" s="13" t="s">
        <v>78</v>
      </c>
      <c r="AY149" s="263" t="s">
        <v>159</v>
      </c>
    </row>
    <row r="150" s="14" customFormat="1">
      <c r="A150" s="14"/>
      <c r="B150" s="264"/>
      <c r="C150" s="265"/>
      <c r="D150" s="254" t="s">
        <v>1361</v>
      </c>
      <c r="E150" s="266" t="s">
        <v>1</v>
      </c>
      <c r="F150" s="267" t="s">
        <v>1363</v>
      </c>
      <c r="G150" s="265"/>
      <c r="H150" s="268">
        <v>2.79</v>
      </c>
      <c r="I150" s="269"/>
      <c r="J150" s="265"/>
      <c r="K150" s="265"/>
      <c r="L150" s="270"/>
      <c r="M150" s="271"/>
      <c r="N150" s="272"/>
      <c r="O150" s="272"/>
      <c r="P150" s="272"/>
      <c r="Q150" s="272"/>
      <c r="R150" s="272"/>
      <c r="S150" s="272"/>
      <c r="T150" s="27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4" t="s">
        <v>1361</v>
      </c>
      <c r="AU150" s="274" t="s">
        <v>88</v>
      </c>
      <c r="AV150" s="14" t="s">
        <v>168</v>
      </c>
      <c r="AW150" s="14" t="s">
        <v>34</v>
      </c>
      <c r="AX150" s="14" t="s">
        <v>86</v>
      </c>
      <c r="AY150" s="274" t="s">
        <v>159</v>
      </c>
    </row>
    <row r="151" s="2" customFormat="1" ht="33" customHeight="1">
      <c r="A151" s="39"/>
      <c r="B151" s="40"/>
      <c r="C151" s="235" t="s">
        <v>167</v>
      </c>
      <c r="D151" s="235" t="s">
        <v>316</v>
      </c>
      <c r="E151" s="236" t="s">
        <v>2022</v>
      </c>
      <c r="F151" s="237" t="s">
        <v>2023</v>
      </c>
      <c r="G151" s="238" t="s">
        <v>1427</v>
      </c>
      <c r="H151" s="239">
        <v>9.7379999999999995</v>
      </c>
      <c r="I151" s="240"/>
      <c r="J151" s="241">
        <f>ROUND(I151*H151,2)</f>
        <v>0</v>
      </c>
      <c r="K151" s="242"/>
      <c r="L151" s="45"/>
      <c r="M151" s="243" t="s">
        <v>1</v>
      </c>
      <c r="N151" s="244" t="s">
        <v>43</v>
      </c>
      <c r="O151" s="92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3" t="s">
        <v>168</v>
      </c>
      <c r="AT151" s="233" t="s">
        <v>316</v>
      </c>
      <c r="AU151" s="233" t="s">
        <v>88</v>
      </c>
      <c r="AY151" s="18" t="s">
        <v>159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8" t="s">
        <v>86</v>
      </c>
      <c r="BK151" s="234">
        <f>ROUND(I151*H151,2)</f>
        <v>0</v>
      </c>
      <c r="BL151" s="18" t="s">
        <v>168</v>
      </c>
      <c r="BM151" s="233" t="s">
        <v>2024</v>
      </c>
    </row>
    <row r="152" s="13" customFormat="1">
      <c r="A152" s="13"/>
      <c r="B152" s="252"/>
      <c r="C152" s="253"/>
      <c r="D152" s="254" t="s">
        <v>1361</v>
      </c>
      <c r="E152" s="255" t="s">
        <v>1</v>
      </c>
      <c r="F152" s="256" t="s">
        <v>2025</v>
      </c>
      <c r="G152" s="253"/>
      <c r="H152" s="257">
        <v>9.7379999999999995</v>
      </c>
      <c r="I152" s="258"/>
      <c r="J152" s="253"/>
      <c r="K152" s="253"/>
      <c r="L152" s="259"/>
      <c r="M152" s="260"/>
      <c r="N152" s="261"/>
      <c r="O152" s="261"/>
      <c r="P152" s="261"/>
      <c r="Q152" s="261"/>
      <c r="R152" s="261"/>
      <c r="S152" s="261"/>
      <c r="T152" s="26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3" t="s">
        <v>1361</v>
      </c>
      <c r="AU152" s="263" t="s">
        <v>88</v>
      </c>
      <c r="AV152" s="13" t="s">
        <v>88</v>
      </c>
      <c r="AW152" s="13" t="s">
        <v>34</v>
      </c>
      <c r="AX152" s="13" t="s">
        <v>78</v>
      </c>
      <c r="AY152" s="263" t="s">
        <v>159</v>
      </c>
    </row>
    <row r="153" s="14" customFormat="1">
      <c r="A153" s="14"/>
      <c r="B153" s="264"/>
      <c r="C153" s="265"/>
      <c r="D153" s="254" t="s">
        <v>1361</v>
      </c>
      <c r="E153" s="266" t="s">
        <v>1</v>
      </c>
      <c r="F153" s="267" t="s">
        <v>1363</v>
      </c>
      <c r="G153" s="265"/>
      <c r="H153" s="268">
        <v>9.7379999999999995</v>
      </c>
      <c r="I153" s="269"/>
      <c r="J153" s="265"/>
      <c r="K153" s="265"/>
      <c r="L153" s="270"/>
      <c r="M153" s="271"/>
      <c r="N153" s="272"/>
      <c r="O153" s="272"/>
      <c r="P153" s="272"/>
      <c r="Q153" s="272"/>
      <c r="R153" s="272"/>
      <c r="S153" s="272"/>
      <c r="T153" s="27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4" t="s">
        <v>1361</v>
      </c>
      <c r="AU153" s="274" t="s">
        <v>88</v>
      </c>
      <c r="AV153" s="14" t="s">
        <v>168</v>
      </c>
      <c r="AW153" s="14" t="s">
        <v>34</v>
      </c>
      <c r="AX153" s="14" t="s">
        <v>86</v>
      </c>
      <c r="AY153" s="274" t="s">
        <v>159</v>
      </c>
    </row>
    <row r="154" s="2" customFormat="1" ht="16.5" customHeight="1">
      <c r="A154" s="39"/>
      <c r="B154" s="40"/>
      <c r="C154" s="235" t="s">
        <v>195</v>
      </c>
      <c r="D154" s="235" t="s">
        <v>316</v>
      </c>
      <c r="E154" s="236" t="s">
        <v>2026</v>
      </c>
      <c r="F154" s="237" t="s">
        <v>2027</v>
      </c>
      <c r="G154" s="238" t="s">
        <v>1373</v>
      </c>
      <c r="H154" s="239">
        <v>5.4100000000000001</v>
      </c>
      <c r="I154" s="240"/>
      <c r="J154" s="241">
        <f>ROUND(I154*H154,2)</f>
        <v>0</v>
      </c>
      <c r="K154" s="242"/>
      <c r="L154" s="45"/>
      <c r="M154" s="243" t="s">
        <v>1</v>
      </c>
      <c r="N154" s="244" t="s">
        <v>43</v>
      </c>
      <c r="O154" s="92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3" t="s">
        <v>168</v>
      </c>
      <c r="AT154" s="233" t="s">
        <v>316</v>
      </c>
      <c r="AU154" s="233" t="s">
        <v>88</v>
      </c>
      <c r="AY154" s="18" t="s">
        <v>159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8" t="s">
        <v>86</v>
      </c>
      <c r="BK154" s="234">
        <f>ROUND(I154*H154,2)</f>
        <v>0</v>
      </c>
      <c r="BL154" s="18" t="s">
        <v>168</v>
      </c>
      <c r="BM154" s="233" t="s">
        <v>2028</v>
      </c>
    </row>
    <row r="155" s="13" customFormat="1">
      <c r="A155" s="13"/>
      <c r="B155" s="252"/>
      <c r="C155" s="253"/>
      <c r="D155" s="254" t="s">
        <v>1361</v>
      </c>
      <c r="E155" s="255" t="s">
        <v>1</v>
      </c>
      <c r="F155" s="256" t="s">
        <v>2029</v>
      </c>
      <c r="G155" s="253"/>
      <c r="H155" s="257">
        <v>5.4100000000000001</v>
      </c>
      <c r="I155" s="258"/>
      <c r="J155" s="253"/>
      <c r="K155" s="253"/>
      <c r="L155" s="259"/>
      <c r="M155" s="260"/>
      <c r="N155" s="261"/>
      <c r="O155" s="261"/>
      <c r="P155" s="261"/>
      <c r="Q155" s="261"/>
      <c r="R155" s="261"/>
      <c r="S155" s="261"/>
      <c r="T155" s="26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3" t="s">
        <v>1361</v>
      </c>
      <c r="AU155" s="263" t="s">
        <v>88</v>
      </c>
      <c r="AV155" s="13" t="s">
        <v>88</v>
      </c>
      <c r="AW155" s="13" t="s">
        <v>34</v>
      </c>
      <c r="AX155" s="13" t="s">
        <v>78</v>
      </c>
      <c r="AY155" s="263" t="s">
        <v>159</v>
      </c>
    </row>
    <row r="156" s="14" customFormat="1">
      <c r="A156" s="14"/>
      <c r="B156" s="264"/>
      <c r="C156" s="265"/>
      <c r="D156" s="254" t="s">
        <v>1361</v>
      </c>
      <c r="E156" s="266" t="s">
        <v>1</v>
      </c>
      <c r="F156" s="267" t="s">
        <v>1363</v>
      </c>
      <c r="G156" s="265"/>
      <c r="H156" s="268">
        <v>5.4100000000000001</v>
      </c>
      <c r="I156" s="269"/>
      <c r="J156" s="265"/>
      <c r="K156" s="265"/>
      <c r="L156" s="270"/>
      <c r="M156" s="271"/>
      <c r="N156" s="272"/>
      <c r="O156" s="272"/>
      <c r="P156" s="272"/>
      <c r="Q156" s="272"/>
      <c r="R156" s="272"/>
      <c r="S156" s="272"/>
      <c r="T156" s="27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4" t="s">
        <v>1361</v>
      </c>
      <c r="AU156" s="274" t="s">
        <v>88</v>
      </c>
      <c r="AV156" s="14" t="s">
        <v>168</v>
      </c>
      <c r="AW156" s="14" t="s">
        <v>34</v>
      </c>
      <c r="AX156" s="14" t="s">
        <v>86</v>
      </c>
      <c r="AY156" s="274" t="s">
        <v>159</v>
      </c>
    </row>
    <row r="157" s="2" customFormat="1" ht="24.15" customHeight="1">
      <c r="A157" s="39"/>
      <c r="B157" s="40"/>
      <c r="C157" s="235" t="s">
        <v>201</v>
      </c>
      <c r="D157" s="235" t="s">
        <v>316</v>
      </c>
      <c r="E157" s="236" t="s">
        <v>1386</v>
      </c>
      <c r="F157" s="237" t="s">
        <v>1387</v>
      </c>
      <c r="G157" s="238" t="s">
        <v>1373</v>
      </c>
      <c r="H157" s="239">
        <v>2.79</v>
      </c>
      <c r="I157" s="240"/>
      <c r="J157" s="241">
        <f>ROUND(I157*H157,2)</f>
        <v>0</v>
      </c>
      <c r="K157" s="242"/>
      <c r="L157" s="45"/>
      <c r="M157" s="243" t="s">
        <v>1</v>
      </c>
      <c r="N157" s="244" t="s">
        <v>43</v>
      </c>
      <c r="O157" s="92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3" t="s">
        <v>168</v>
      </c>
      <c r="AT157" s="233" t="s">
        <v>316</v>
      </c>
      <c r="AU157" s="233" t="s">
        <v>88</v>
      </c>
      <c r="AY157" s="18" t="s">
        <v>159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8" t="s">
        <v>86</v>
      </c>
      <c r="BK157" s="234">
        <f>ROUND(I157*H157,2)</f>
        <v>0</v>
      </c>
      <c r="BL157" s="18" t="s">
        <v>168</v>
      </c>
      <c r="BM157" s="233" t="s">
        <v>2030</v>
      </c>
    </row>
    <row r="158" s="13" customFormat="1">
      <c r="A158" s="13"/>
      <c r="B158" s="252"/>
      <c r="C158" s="253"/>
      <c r="D158" s="254" t="s">
        <v>1361</v>
      </c>
      <c r="E158" s="255" t="s">
        <v>1</v>
      </c>
      <c r="F158" s="256" t="s">
        <v>2031</v>
      </c>
      <c r="G158" s="253"/>
      <c r="H158" s="257">
        <v>2.79</v>
      </c>
      <c r="I158" s="258"/>
      <c r="J158" s="253"/>
      <c r="K158" s="253"/>
      <c r="L158" s="259"/>
      <c r="M158" s="260"/>
      <c r="N158" s="261"/>
      <c r="O158" s="261"/>
      <c r="P158" s="261"/>
      <c r="Q158" s="261"/>
      <c r="R158" s="261"/>
      <c r="S158" s="261"/>
      <c r="T158" s="26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3" t="s">
        <v>1361</v>
      </c>
      <c r="AU158" s="263" t="s">
        <v>88</v>
      </c>
      <c r="AV158" s="13" t="s">
        <v>88</v>
      </c>
      <c r="AW158" s="13" t="s">
        <v>34</v>
      </c>
      <c r="AX158" s="13" t="s">
        <v>78</v>
      </c>
      <c r="AY158" s="263" t="s">
        <v>159</v>
      </c>
    </row>
    <row r="159" s="14" customFormat="1">
      <c r="A159" s="14"/>
      <c r="B159" s="264"/>
      <c r="C159" s="265"/>
      <c r="D159" s="254" t="s">
        <v>1361</v>
      </c>
      <c r="E159" s="266" t="s">
        <v>1</v>
      </c>
      <c r="F159" s="267" t="s">
        <v>1363</v>
      </c>
      <c r="G159" s="265"/>
      <c r="H159" s="268">
        <v>2.79</v>
      </c>
      <c r="I159" s="269"/>
      <c r="J159" s="265"/>
      <c r="K159" s="265"/>
      <c r="L159" s="270"/>
      <c r="M159" s="271"/>
      <c r="N159" s="272"/>
      <c r="O159" s="272"/>
      <c r="P159" s="272"/>
      <c r="Q159" s="272"/>
      <c r="R159" s="272"/>
      <c r="S159" s="272"/>
      <c r="T159" s="27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4" t="s">
        <v>1361</v>
      </c>
      <c r="AU159" s="274" t="s">
        <v>88</v>
      </c>
      <c r="AV159" s="14" t="s">
        <v>168</v>
      </c>
      <c r="AW159" s="14" t="s">
        <v>34</v>
      </c>
      <c r="AX159" s="14" t="s">
        <v>86</v>
      </c>
      <c r="AY159" s="274" t="s">
        <v>159</v>
      </c>
    </row>
    <row r="160" s="12" customFormat="1" ht="22.8" customHeight="1">
      <c r="A160" s="12"/>
      <c r="B160" s="204"/>
      <c r="C160" s="205"/>
      <c r="D160" s="206" t="s">
        <v>77</v>
      </c>
      <c r="E160" s="218" t="s">
        <v>88</v>
      </c>
      <c r="F160" s="218" t="s">
        <v>1390</v>
      </c>
      <c r="G160" s="205"/>
      <c r="H160" s="205"/>
      <c r="I160" s="208"/>
      <c r="J160" s="219">
        <f>BK160</f>
        <v>0</v>
      </c>
      <c r="K160" s="205"/>
      <c r="L160" s="210"/>
      <c r="M160" s="211"/>
      <c r="N160" s="212"/>
      <c r="O160" s="212"/>
      <c r="P160" s="213">
        <f>SUM(P161:P164)</f>
        <v>0</v>
      </c>
      <c r="Q160" s="212"/>
      <c r="R160" s="213">
        <f>SUM(R161:R164)</f>
        <v>7.2662399999999998</v>
      </c>
      <c r="S160" s="212"/>
      <c r="T160" s="214">
        <f>SUM(T161:T164)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5" t="s">
        <v>86</v>
      </c>
      <c r="AT160" s="216" t="s">
        <v>77</v>
      </c>
      <c r="AU160" s="216" t="s">
        <v>86</v>
      </c>
      <c r="AY160" s="215" t="s">
        <v>159</v>
      </c>
      <c r="BK160" s="217">
        <f>SUM(BK161:BK164)</f>
        <v>0</v>
      </c>
    </row>
    <row r="161" s="2" customFormat="1" ht="24.15" customHeight="1">
      <c r="A161" s="39"/>
      <c r="B161" s="40"/>
      <c r="C161" s="235" t="s">
        <v>205</v>
      </c>
      <c r="D161" s="235" t="s">
        <v>316</v>
      </c>
      <c r="E161" s="236" t="s">
        <v>1399</v>
      </c>
      <c r="F161" s="237" t="s">
        <v>1400</v>
      </c>
      <c r="G161" s="238" t="s">
        <v>1373</v>
      </c>
      <c r="H161" s="239">
        <v>3.3639999999999999</v>
      </c>
      <c r="I161" s="240"/>
      <c r="J161" s="241">
        <f>ROUND(I161*H161,2)</f>
        <v>0</v>
      </c>
      <c r="K161" s="242"/>
      <c r="L161" s="45"/>
      <c r="M161" s="243" t="s">
        <v>1</v>
      </c>
      <c r="N161" s="244" t="s">
        <v>43</v>
      </c>
      <c r="O161" s="92"/>
      <c r="P161" s="231">
        <f>O161*H161</f>
        <v>0</v>
      </c>
      <c r="Q161" s="231">
        <v>2.1600000000000001</v>
      </c>
      <c r="R161" s="231">
        <f>Q161*H161</f>
        <v>7.2662399999999998</v>
      </c>
      <c r="S161" s="231">
        <v>0</v>
      </c>
      <c r="T161" s="232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3" t="s">
        <v>168</v>
      </c>
      <c r="AT161" s="233" t="s">
        <v>316</v>
      </c>
      <c r="AU161" s="233" t="s">
        <v>88</v>
      </c>
      <c r="AY161" s="18" t="s">
        <v>159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8" t="s">
        <v>86</v>
      </c>
      <c r="BK161" s="234">
        <f>ROUND(I161*H161,2)</f>
        <v>0</v>
      </c>
      <c r="BL161" s="18" t="s">
        <v>168</v>
      </c>
      <c r="BM161" s="233" t="s">
        <v>2032</v>
      </c>
    </row>
    <row r="162" s="15" customFormat="1">
      <c r="A162" s="15"/>
      <c r="B162" s="275"/>
      <c r="C162" s="276"/>
      <c r="D162" s="254" t="s">
        <v>1361</v>
      </c>
      <c r="E162" s="277" t="s">
        <v>1</v>
      </c>
      <c r="F162" s="278" t="s">
        <v>2033</v>
      </c>
      <c r="G162" s="276"/>
      <c r="H162" s="277" t="s">
        <v>1</v>
      </c>
      <c r="I162" s="279"/>
      <c r="J162" s="276"/>
      <c r="K162" s="276"/>
      <c r="L162" s="280"/>
      <c r="M162" s="281"/>
      <c r="N162" s="282"/>
      <c r="O162" s="282"/>
      <c r="P162" s="282"/>
      <c r="Q162" s="282"/>
      <c r="R162" s="282"/>
      <c r="S162" s="282"/>
      <c r="T162" s="28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84" t="s">
        <v>1361</v>
      </c>
      <c r="AU162" s="284" t="s">
        <v>88</v>
      </c>
      <c r="AV162" s="15" t="s">
        <v>86</v>
      </c>
      <c r="AW162" s="15" t="s">
        <v>34</v>
      </c>
      <c r="AX162" s="15" t="s">
        <v>78</v>
      </c>
      <c r="AY162" s="284" t="s">
        <v>159</v>
      </c>
    </row>
    <row r="163" s="13" customFormat="1">
      <c r="A163" s="13"/>
      <c r="B163" s="252"/>
      <c r="C163" s="253"/>
      <c r="D163" s="254" t="s">
        <v>1361</v>
      </c>
      <c r="E163" s="255" t="s">
        <v>1</v>
      </c>
      <c r="F163" s="256" t="s">
        <v>2034</v>
      </c>
      <c r="G163" s="253"/>
      <c r="H163" s="257">
        <v>3.3639999999999999</v>
      </c>
      <c r="I163" s="258"/>
      <c r="J163" s="253"/>
      <c r="K163" s="253"/>
      <c r="L163" s="259"/>
      <c r="M163" s="260"/>
      <c r="N163" s="261"/>
      <c r="O163" s="261"/>
      <c r="P163" s="261"/>
      <c r="Q163" s="261"/>
      <c r="R163" s="261"/>
      <c r="S163" s="261"/>
      <c r="T163" s="26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3" t="s">
        <v>1361</v>
      </c>
      <c r="AU163" s="263" t="s">
        <v>88</v>
      </c>
      <c r="AV163" s="13" t="s">
        <v>88</v>
      </c>
      <c r="AW163" s="13" t="s">
        <v>34</v>
      </c>
      <c r="AX163" s="13" t="s">
        <v>78</v>
      </c>
      <c r="AY163" s="263" t="s">
        <v>159</v>
      </c>
    </row>
    <row r="164" s="14" customFormat="1">
      <c r="A164" s="14"/>
      <c r="B164" s="264"/>
      <c r="C164" s="265"/>
      <c r="D164" s="254" t="s">
        <v>1361</v>
      </c>
      <c r="E164" s="266" t="s">
        <v>1</v>
      </c>
      <c r="F164" s="267" t="s">
        <v>1363</v>
      </c>
      <c r="G164" s="265"/>
      <c r="H164" s="268">
        <v>3.3639999999999999</v>
      </c>
      <c r="I164" s="269"/>
      <c r="J164" s="265"/>
      <c r="K164" s="265"/>
      <c r="L164" s="270"/>
      <c r="M164" s="271"/>
      <c r="N164" s="272"/>
      <c r="O164" s="272"/>
      <c r="P164" s="272"/>
      <c r="Q164" s="272"/>
      <c r="R164" s="272"/>
      <c r="S164" s="272"/>
      <c r="T164" s="27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4" t="s">
        <v>1361</v>
      </c>
      <c r="AU164" s="274" t="s">
        <v>88</v>
      </c>
      <c r="AV164" s="14" t="s">
        <v>168</v>
      </c>
      <c r="AW164" s="14" t="s">
        <v>34</v>
      </c>
      <c r="AX164" s="14" t="s">
        <v>86</v>
      </c>
      <c r="AY164" s="274" t="s">
        <v>159</v>
      </c>
    </row>
    <row r="165" s="12" customFormat="1" ht="22.8" customHeight="1">
      <c r="A165" s="12"/>
      <c r="B165" s="204"/>
      <c r="C165" s="205"/>
      <c r="D165" s="206" t="s">
        <v>77</v>
      </c>
      <c r="E165" s="218" t="s">
        <v>168</v>
      </c>
      <c r="F165" s="218" t="s">
        <v>1499</v>
      </c>
      <c r="G165" s="205"/>
      <c r="H165" s="205"/>
      <c r="I165" s="208"/>
      <c r="J165" s="219">
        <f>BK165</f>
        <v>0</v>
      </c>
      <c r="K165" s="205"/>
      <c r="L165" s="210"/>
      <c r="M165" s="211"/>
      <c r="N165" s="212"/>
      <c r="O165" s="212"/>
      <c r="P165" s="213">
        <f>SUM(P166:P181)</f>
        <v>0</v>
      </c>
      <c r="Q165" s="212"/>
      <c r="R165" s="213">
        <f>SUM(R166:R181)</f>
        <v>0.04333393</v>
      </c>
      <c r="S165" s="212"/>
      <c r="T165" s="214">
        <f>SUM(T166:T181)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5" t="s">
        <v>86</v>
      </c>
      <c r="AT165" s="216" t="s">
        <v>77</v>
      </c>
      <c r="AU165" s="216" t="s">
        <v>86</v>
      </c>
      <c r="AY165" s="215" t="s">
        <v>159</v>
      </c>
      <c r="BK165" s="217">
        <f>SUM(BK166:BK181)</f>
        <v>0</v>
      </c>
    </row>
    <row r="166" s="2" customFormat="1" ht="24.15" customHeight="1">
      <c r="A166" s="39"/>
      <c r="B166" s="40"/>
      <c r="C166" s="235" t="s">
        <v>209</v>
      </c>
      <c r="D166" s="235" t="s">
        <v>316</v>
      </c>
      <c r="E166" s="236" t="s">
        <v>1516</v>
      </c>
      <c r="F166" s="237" t="s">
        <v>1517</v>
      </c>
      <c r="G166" s="238" t="s">
        <v>1419</v>
      </c>
      <c r="H166" s="239">
        <v>5.7599999999999998</v>
      </c>
      <c r="I166" s="240"/>
      <c r="J166" s="241">
        <f>ROUND(I166*H166,2)</f>
        <v>0</v>
      </c>
      <c r="K166" s="242"/>
      <c r="L166" s="45"/>
      <c r="M166" s="243" t="s">
        <v>1</v>
      </c>
      <c r="N166" s="244" t="s">
        <v>43</v>
      </c>
      <c r="O166" s="92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2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3" t="s">
        <v>168</v>
      </c>
      <c r="AT166" s="233" t="s">
        <v>316</v>
      </c>
      <c r="AU166" s="233" t="s">
        <v>88</v>
      </c>
      <c r="AY166" s="18" t="s">
        <v>159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8" t="s">
        <v>86</v>
      </c>
      <c r="BK166" s="234">
        <f>ROUND(I166*H166,2)</f>
        <v>0</v>
      </c>
      <c r="BL166" s="18" t="s">
        <v>168</v>
      </c>
      <c r="BM166" s="233" t="s">
        <v>2035</v>
      </c>
    </row>
    <row r="167" s="15" customFormat="1">
      <c r="A167" s="15"/>
      <c r="B167" s="275"/>
      <c r="C167" s="276"/>
      <c r="D167" s="254" t="s">
        <v>1361</v>
      </c>
      <c r="E167" s="277" t="s">
        <v>1</v>
      </c>
      <c r="F167" s="278" t="s">
        <v>1519</v>
      </c>
      <c r="G167" s="276"/>
      <c r="H167" s="277" t="s">
        <v>1</v>
      </c>
      <c r="I167" s="279"/>
      <c r="J167" s="276"/>
      <c r="K167" s="276"/>
      <c r="L167" s="280"/>
      <c r="M167" s="281"/>
      <c r="N167" s="282"/>
      <c r="O167" s="282"/>
      <c r="P167" s="282"/>
      <c r="Q167" s="282"/>
      <c r="R167" s="282"/>
      <c r="S167" s="282"/>
      <c r="T167" s="28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84" t="s">
        <v>1361</v>
      </c>
      <c r="AU167" s="284" t="s">
        <v>88</v>
      </c>
      <c r="AV167" s="15" t="s">
        <v>86</v>
      </c>
      <c r="AW167" s="15" t="s">
        <v>34</v>
      </c>
      <c r="AX167" s="15" t="s">
        <v>78</v>
      </c>
      <c r="AY167" s="284" t="s">
        <v>159</v>
      </c>
    </row>
    <row r="168" s="13" customFormat="1">
      <c r="A168" s="13"/>
      <c r="B168" s="252"/>
      <c r="C168" s="253"/>
      <c r="D168" s="254" t="s">
        <v>1361</v>
      </c>
      <c r="E168" s="255" t="s">
        <v>1</v>
      </c>
      <c r="F168" s="256" t="s">
        <v>2036</v>
      </c>
      <c r="G168" s="253"/>
      <c r="H168" s="257">
        <v>5.7599999999999998</v>
      </c>
      <c r="I168" s="258"/>
      <c r="J168" s="253"/>
      <c r="K168" s="253"/>
      <c r="L168" s="259"/>
      <c r="M168" s="260"/>
      <c r="N168" s="261"/>
      <c r="O168" s="261"/>
      <c r="P168" s="261"/>
      <c r="Q168" s="261"/>
      <c r="R168" s="261"/>
      <c r="S168" s="261"/>
      <c r="T168" s="26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3" t="s">
        <v>1361</v>
      </c>
      <c r="AU168" s="263" t="s">
        <v>88</v>
      </c>
      <c r="AV168" s="13" t="s">
        <v>88</v>
      </c>
      <c r="AW168" s="13" t="s">
        <v>34</v>
      </c>
      <c r="AX168" s="13" t="s">
        <v>78</v>
      </c>
      <c r="AY168" s="263" t="s">
        <v>159</v>
      </c>
    </row>
    <row r="169" s="14" customFormat="1">
      <c r="A169" s="14"/>
      <c r="B169" s="264"/>
      <c r="C169" s="265"/>
      <c r="D169" s="254" t="s">
        <v>1361</v>
      </c>
      <c r="E169" s="266" t="s">
        <v>1</v>
      </c>
      <c r="F169" s="267" t="s">
        <v>1363</v>
      </c>
      <c r="G169" s="265"/>
      <c r="H169" s="268">
        <v>5.7599999999999998</v>
      </c>
      <c r="I169" s="269"/>
      <c r="J169" s="265"/>
      <c r="K169" s="265"/>
      <c r="L169" s="270"/>
      <c r="M169" s="271"/>
      <c r="N169" s="272"/>
      <c r="O169" s="272"/>
      <c r="P169" s="272"/>
      <c r="Q169" s="272"/>
      <c r="R169" s="272"/>
      <c r="S169" s="272"/>
      <c r="T169" s="27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4" t="s">
        <v>1361</v>
      </c>
      <c r="AU169" s="274" t="s">
        <v>88</v>
      </c>
      <c r="AV169" s="14" t="s">
        <v>168</v>
      </c>
      <c r="AW169" s="14" t="s">
        <v>34</v>
      </c>
      <c r="AX169" s="14" t="s">
        <v>86</v>
      </c>
      <c r="AY169" s="274" t="s">
        <v>159</v>
      </c>
    </row>
    <row r="170" s="2" customFormat="1" ht="24.15" customHeight="1">
      <c r="A170" s="39"/>
      <c r="B170" s="40"/>
      <c r="C170" s="235" t="s">
        <v>213</v>
      </c>
      <c r="D170" s="235" t="s">
        <v>316</v>
      </c>
      <c r="E170" s="236" t="s">
        <v>2037</v>
      </c>
      <c r="F170" s="237" t="s">
        <v>2038</v>
      </c>
      <c r="G170" s="238" t="s">
        <v>1373</v>
      </c>
      <c r="H170" s="239">
        <v>1.452</v>
      </c>
      <c r="I170" s="240"/>
      <c r="J170" s="241">
        <f>ROUND(I170*H170,2)</f>
        <v>0</v>
      </c>
      <c r="K170" s="242"/>
      <c r="L170" s="45"/>
      <c r="M170" s="243" t="s">
        <v>1</v>
      </c>
      <c r="N170" s="244" t="s">
        <v>43</v>
      </c>
      <c r="O170" s="92"/>
      <c r="P170" s="231">
        <f>O170*H170</f>
        <v>0</v>
      </c>
      <c r="Q170" s="231">
        <v>0</v>
      </c>
      <c r="R170" s="231">
        <f>Q170*H170</f>
        <v>0</v>
      </c>
      <c r="S170" s="231">
        <v>0</v>
      </c>
      <c r="T170" s="232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3" t="s">
        <v>168</v>
      </c>
      <c r="AT170" s="233" t="s">
        <v>316</v>
      </c>
      <c r="AU170" s="233" t="s">
        <v>88</v>
      </c>
      <c r="AY170" s="18" t="s">
        <v>159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8" t="s">
        <v>86</v>
      </c>
      <c r="BK170" s="234">
        <f>ROUND(I170*H170,2)</f>
        <v>0</v>
      </c>
      <c r="BL170" s="18" t="s">
        <v>168</v>
      </c>
      <c r="BM170" s="233" t="s">
        <v>2039</v>
      </c>
    </row>
    <row r="171" s="15" customFormat="1">
      <c r="A171" s="15"/>
      <c r="B171" s="275"/>
      <c r="C171" s="276"/>
      <c r="D171" s="254" t="s">
        <v>1361</v>
      </c>
      <c r="E171" s="277" t="s">
        <v>1</v>
      </c>
      <c r="F171" s="278" t="s">
        <v>2040</v>
      </c>
      <c r="G171" s="276"/>
      <c r="H171" s="277" t="s">
        <v>1</v>
      </c>
      <c r="I171" s="279"/>
      <c r="J171" s="276"/>
      <c r="K171" s="276"/>
      <c r="L171" s="280"/>
      <c r="M171" s="281"/>
      <c r="N171" s="282"/>
      <c r="O171" s="282"/>
      <c r="P171" s="282"/>
      <c r="Q171" s="282"/>
      <c r="R171" s="282"/>
      <c r="S171" s="282"/>
      <c r="T171" s="28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84" t="s">
        <v>1361</v>
      </c>
      <c r="AU171" s="284" t="s">
        <v>88</v>
      </c>
      <c r="AV171" s="15" t="s">
        <v>86</v>
      </c>
      <c r="AW171" s="15" t="s">
        <v>34</v>
      </c>
      <c r="AX171" s="15" t="s">
        <v>78</v>
      </c>
      <c r="AY171" s="284" t="s">
        <v>159</v>
      </c>
    </row>
    <row r="172" s="13" customFormat="1">
      <c r="A172" s="13"/>
      <c r="B172" s="252"/>
      <c r="C172" s="253"/>
      <c r="D172" s="254" t="s">
        <v>1361</v>
      </c>
      <c r="E172" s="255" t="s">
        <v>1</v>
      </c>
      <c r="F172" s="256" t="s">
        <v>2041</v>
      </c>
      <c r="G172" s="253"/>
      <c r="H172" s="257">
        <v>1.452</v>
      </c>
      <c r="I172" s="258"/>
      <c r="J172" s="253"/>
      <c r="K172" s="253"/>
      <c r="L172" s="259"/>
      <c r="M172" s="260"/>
      <c r="N172" s="261"/>
      <c r="O172" s="261"/>
      <c r="P172" s="261"/>
      <c r="Q172" s="261"/>
      <c r="R172" s="261"/>
      <c r="S172" s="261"/>
      <c r="T172" s="26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3" t="s">
        <v>1361</v>
      </c>
      <c r="AU172" s="263" t="s">
        <v>88</v>
      </c>
      <c r="AV172" s="13" t="s">
        <v>88</v>
      </c>
      <c r="AW172" s="13" t="s">
        <v>34</v>
      </c>
      <c r="AX172" s="13" t="s">
        <v>78</v>
      </c>
      <c r="AY172" s="263" t="s">
        <v>159</v>
      </c>
    </row>
    <row r="173" s="14" customFormat="1">
      <c r="A173" s="14"/>
      <c r="B173" s="264"/>
      <c r="C173" s="265"/>
      <c r="D173" s="254" t="s">
        <v>1361</v>
      </c>
      <c r="E173" s="266" t="s">
        <v>1</v>
      </c>
      <c r="F173" s="267" t="s">
        <v>1363</v>
      </c>
      <c r="G173" s="265"/>
      <c r="H173" s="268">
        <v>1.452</v>
      </c>
      <c r="I173" s="269"/>
      <c r="J173" s="265"/>
      <c r="K173" s="265"/>
      <c r="L173" s="270"/>
      <c r="M173" s="271"/>
      <c r="N173" s="272"/>
      <c r="O173" s="272"/>
      <c r="P173" s="272"/>
      <c r="Q173" s="272"/>
      <c r="R173" s="272"/>
      <c r="S173" s="272"/>
      <c r="T173" s="27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4" t="s">
        <v>1361</v>
      </c>
      <c r="AU173" s="274" t="s">
        <v>88</v>
      </c>
      <c r="AV173" s="14" t="s">
        <v>168</v>
      </c>
      <c r="AW173" s="14" t="s">
        <v>34</v>
      </c>
      <c r="AX173" s="14" t="s">
        <v>86</v>
      </c>
      <c r="AY173" s="274" t="s">
        <v>159</v>
      </c>
    </row>
    <row r="174" s="2" customFormat="1" ht="24.15" customHeight="1">
      <c r="A174" s="39"/>
      <c r="B174" s="40"/>
      <c r="C174" s="235" t="s">
        <v>217</v>
      </c>
      <c r="D174" s="235" t="s">
        <v>316</v>
      </c>
      <c r="E174" s="236" t="s">
        <v>2042</v>
      </c>
      <c r="F174" s="237" t="s">
        <v>2043</v>
      </c>
      <c r="G174" s="238" t="s">
        <v>1419</v>
      </c>
      <c r="H174" s="239">
        <v>1.98</v>
      </c>
      <c r="I174" s="240"/>
      <c r="J174" s="241">
        <f>ROUND(I174*H174,2)</f>
        <v>0</v>
      </c>
      <c r="K174" s="242"/>
      <c r="L174" s="45"/>
      <c r="M174" s="243" t="s">
        <v>1</v>
      </c>
      <c r="N174" s="244" t="s">
        <v>43</v>
      </c>
      <c r="O174" s="92"/>
      <c r="P174" s="231">
        <f>O174*H174</f>
        <v>0</v>
      </c>
      <c r="Q174" s="231">
        <v>0.0063200000000000001</v>
      </c>
      <c r="R174" s="231">
        <f>Q174*H174</f>
        <v>0.0125136</v>
      </c>
      <c r="S174" s="231">
        <v>0</v>
      </c>
      <c r="T174" s="232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3" t="s">
        <v>168</v>
      </c>
      <c r="AT174" s="233" t="s">
        <v>316</v>
      </c>
      <c r="AU174" s="233" t="s">
        <v>88</v>
      </c>
      <c r="AY174" s="18" t="s">
        <v>159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8" t="s">
        <v>86</v>
      </c>
      <c r="BK174" s="234">
        <f>ROUND(I174*H174,2)</f>
        <v>0</v>
      </c>
      <c r="BL174" s="18" t="s">
        <v>168</v>
      </c>
      <c r="BM174" s="233" t="s">
        <v>2044</v>
      </c>
    </row>
    <row r="175" s="13" customFormat="1">
      <c r="A175" s="13"/>
      <c r="B175" s="252"/>
      <c r="C175" s="253"/>
      <c r="D175" s="254" t="s">
        <v>1361</v>
      </c>
      <c r="E175" s="255" t="s">
        <v>1</v>
      </c>
      <c r="F175" s="256" t="s">
        <v>2045</v>
      </c>
      <c r="G175" s="253"/>
      <c r="H175" s="257">
        <v>1.98</v>
      </c>
      <c r="I175" s="258"/>
      <c r="J175" s="253"/>
      <c r="K175" s="253"/>
      <c r="L175" s="259"/>
      <c r="M175" s="260"/>
      <c r="N175" s="261"/>
      <c r="O175" s="261"/>
      <c r="P175" s="261"/>
      <c r="Q175" s="261"/>
      <c r="R175" s="261"/>
      <c r="S175" s="261"/>
      <c r="T175" s="26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3" t="s">
        <v>1361</v>
      </c>
      <c r="AU175" s="263" t="s">
        <v>88</v>
      </c>
      <c r="AV175" s="13" t="s">
        <v>88</v>
      </c>
      <c r="AW175" s="13" t="s">
        <v>34</v>
      </c>
      <c r="AX175" s="13" t="s">
        <v>78</v>
      </c>
      <c r="AY175" s="263" t="s">
        <v>159</v>
      </c>
    </row>
    <row r="176" s="14" customFormat="1">
      <c r="A176" s="14"/>
      <c r="B176" s="264"/>
      <c r="C176" s="265"/>
      <c r="D176" s="254" t="s">
        <v>1361</v>
      </c>
      <c r="E176" s="266" t="s">
        <v>1</v>
      </c>
      <c r="F176" s="267" t="s">
        <v>1363</v>
      </c>
      <c r="G176" s="265"/>
      <c r="H176" s="268">
        <v>1.98</v>
      </c>
      <c r="I176" s="269"/>
      <c r="J176" s="265"/>
      <c r="K176" s="265"/>
      <c r="L176" s="270"/>
      <c r="M176" s="271"/>
      <c r="N176" s="272"/>
      <c r="O176" s="272"/>
      <c r="P176" s="272"/>
      <c r="Q176" s="272"/>
      <c r="R176" s="272"/>
      <c r="S176" s="272"/>
      <c r="T176" s="27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4" t="s">
        <v>1361</v>
      </c>
      <c r="AU176" s="274" t="s">
        <v>88</v>
      </c>
      <c r="AV176" s="14" t="s">
        <v>168</v>
      </c>
      <c r="AW176" s="14" t="s">
        <v>34</v>
      </c>
      <c r="AX176" s="14" t="s">
        <v>86</v>
      </c>
      <c r="AY176" s="274" t="s">
        <v>159</v>
      </c>
    </row>
    <row r="177" s="2" customFormat="1" ht="24.15" customHeight="1">
      <c r="A177" s="39"/>
      <c r="B177" s="40"/>
      <c r="C177" s="235" t="s">
        <v>8</v>
      </c>
      <c r="D177" s="235" t="s">
        <v>316</v>
      </c>
      <c r="E177" s="236" t="s">
        <v>2046</v>
      </c>
      <c r="F177" s="237" t="s">
        <v>2047</v>
      </c>
      <c r="G177" s="238" t="s">
        <v>1427</v>
      </c>
      <c r="H177" s="239">
        <v>0.029000000000000001</v>
      </c>
      <c r="I177" s="240"/>
      <c r="J177" s="241">
        <f>ROUND(I177*H177,2)</f>
        <v>0</v>
      </c>
      <c r="K177" s="242"/>
      <c r="L177" s="45"/>
      <c r="M177" s="243" t="s">
        <v>1</v>
      </c>
      <c r="N177" s="244" t="s">
        <v>43</v>
      </c>
      <c r="O177" s="92"/>
      <c r="P177" s="231">
        <f>O177*H177</f>
        <v>0</v>
      </c>
      <c r="Q177" s="231">
        <v>1.06277</v>
      </c>
      <c r="R177" s="231">
        <f>Q177*H177</f>
        <v>0.03082033</v>
      </c>
      <c r="S177" s="231">
        <v>0</v>
      </c>
      <c r="T177" s="232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3" t="s">
        <v>168</v>
      </c>
      <c r="AT177" s="233" t="s">
        <v>316</v>
      </c>
      <c r="AU177" s="233" t="s">
        <v>88</v>
      </c>
      <c r="AY177" s="18" t="s">
        <v>159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8" t="s">
        <v>86</v>
      </c>
      <c r="BK177" s="234">
        <f>ROUND(I177*H177,2)</f>
        <v>0</v>
      </c>
      <c r="BL177" s="18" t="s">
        <v>168</v>
      </c>
      <c r="BM177" s="233" t="s">
        <v>2048</v>
      </c>
    </row>
    <row r="178" s="15" customFormat="1">
      <c r="A178" s="15"/>
      <c r="B178" s="275"/>
      <c r="C178" s="276"/>
      <c r="D178" s="254" t="s">
        <v>1361</v>
      </c>
      <c r="E178" s="277" t="s">
        <v>1</v>
      </c>
      <c r="F178" s="278" t="s">
        <v>2049</v>
      </c>
      <c r="G178" s="276"/>
      <c r="H178" s="277" t="s">
        <v>1</v>
      </c>
      <c r="I178" s="279"/>
      <c r="J178" s="276"/>
      <c r="K178" s="276"/>
      <c r="L178" s="280"/>
      <c r="M178" s="281"/>
      <c r="N178" s="282"/>
      <c r="O178" s="282"/>
      <c r="P178" s="282"/>
      <c r="Q178" s="282"/>
      <c r="R178" s="282"/>
      <c r="S178" s="282"/>
      <c r="T178" s="283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84" t="s">
        <v>1361</v>
      </c>
      <c r="AU178" s="284" t="s">
        <v>88</v>
      </c>
      <c r="AV178" s="15" t="s">
        <v>86</v>
      </c>
      <c r="AW178" s="15" t="s">
        <v>34</v>
      </c>
      <c r="AX178" s="15" t="s">
        <v>78</v>
      </c>
      <c r="AY178" s="284" t="s">
        <v>159</v>
      </c>
    </row>
    <row r="179" s="15" customFormat="1">
      <c r="A179" s="15"/>
      <c r="B179" s="275"/>
      <c r="C179" s="276"/>
      <c r="D179" s="254" t="s">
        <v>1361</v>
      </c>
      <c r="E179" s="277" t="s">
        <v>1</v>
      </c>
      <c r="F179" s="278" t="s">
        <v>2050</v>
      </c>
      <c r="G179" s="276"/>
      <c r="H179" s="277" t="s">
        <v>1</v>
      </c>
      <c r="I179" s="279"/>
      <c r="J179" s="276"/>
      <c r="K179" s="276"/>
      <c r="L179" s="280"/>
      <c r="M179" s="281"/>
      <c r="N179" s="282"/>
      <c r="O179" s="282"/>
      <c r="P179" s="282"/>
      <c r="Q179" s="282"/>
      <c r="R179" s="282"/>
      <c r="S179" s="282"/>
      <c r="T179" s="28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84" t="s">
        <v>1361</v>
      </c>
      <c r="AU179" s="284" t="s">
        <v>88</v>
      </c>
      <c r="AV179" s="15" t="s">
        <v>86</v>
      </c>
      <c r="AW179" s="15" t="s">
        <v>34</v>
      </c>
      <c r="AX179" s="15" t="s">
        <v>78</v>
      </c>
      <c r="AY179" s="284" t="s">
        <v>159</v>
      </c>
    </row>
    <row r="180" s="13" customFormat="1">
      <c r="A180" s="13"/>
      <c r="B180" s="252"/>
      <c r="C180" s="253"/>
      <c r="D180" s="254" t="s">
        <v>1361</v>
      </c>
      <c r="E180" s="255" t="s">
        <v>1</v>
      </c>
      <c r="F180" s="256" t="s">
        <v>2051</v>
      </c>
      <c r="G180" s="253"/>
      <c r="H180" s="257">
        <v>0.029000000000000001</v>
      </c>
      <c r="I180" s="258"/>
      <c r="J180" s="253"/>
      <c r="K180" s="253"/>
      <c r="L180" s="259"/>
      <c r="M180" s="260"/>
      <c r="N180" s="261"/>
      <c r="O180" s="261"/>
      <c r="P180" s="261"/>
      <c r="Q180" s="261"/>
      <c r="R180" s="261"/>
      <c r="S180" s="261"/>
      <c r="T180" s="26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3" t="s">
        <v>1361</v>
      </c>
      <c r="AU180" s="263" t="s">
        <v>88</v>
      </c>
      <c r="AV180" s="13" t="s">
        <v>88</v>
      </c>
      <c r="AW180" s="13" t="s">
        <v>34</v>
      </c>
      <c r="AX180" s="13" t="s">
        <v>78</v>
      </c>
      <c r="AY180" s="263" t="s">
        <v>159</v>
      </c>
    </row>
    <row r="181" s="14" customFormat="1">
      <c r="A181" s="14"/>
      <c r="B181" s="264"/>
      <c r="C181" s="265"/>
      <c r="D181" s="254" t="s">
        <v>1361</v>
      </c>
      <c r="E181" s="266" t="s">
        <v>1</v>
      </c>
      <c r="F181" s="267" t="s">
        <v>1363</v>
      </c>
      <c r="G181" s="265"/>
      <c r="H181" s="268">
        <v>0.029000000000000001</v>
      </c>
      <c r="I181" s="269"/>
      <c r="J181" s="265"/>
      <c r="K181" s="265"/>
      <c r="L181" s="270"/>
      <c r="M181" s="271"/>
      <c r="N181" s="272"/>
      <c r="O181" s="272"/>
      <c r="P181" s="272"/>
      <c r="Q181" s="272"/>
      <c r="R181" s="272"/>
      <c r="S181" s="272"/>
      <c r="T181" s="27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4" t="s">
        <v>1361</v>
      </c>
      <c r="AU181" s="274" t="s">
        <v>88</v>
      </c>
      <c r="AV181" s="14" t="s">
        <v>168</v>
      </c>
      <c r="AW181" s="14" t="s">
        <v>34</v>
      </c>
      <c r="AX181" s="14" t="s">
        <v>86</v>
      </c>
      <c r="AY181" s="274" t="s">
        <v>159</v>
      </c>
    </row>
    <row r="182" s="12" customFormat="1" ht="22.8" customHeight="1">
      <c r="A182" s="12"/>
      <c r="B182" s="204"/>
      <c r="C182" s="205"/>
      <c r="D182" s="206" t="s">
        <v>77</v>
      </c>
      <c r="E182" s="218" t="s">
        <v>1628</v>
      </c>
      <c r="F182" s="218" t="s">
        <v>1629</v>
      </c>
      <c r="G182" s="205"/>
      <c r="H182" s="205"/>
      <c r="I182" s="208"/>
      <c r="J182" s="219">
        <f>BK182</f>
        <v>0</v>
      </c>
      <c r="K182" s="205"/>
      <c r="L182" s="210"/>
      <c r="M182" s="211"/>
      <c r="N182" s="212"/>
      <c r="O182" s="212"/>
      <c r="P182" s="213">
        <f>P183</f>
        <v>0</v>
      </c>
      <c r="Q182" s="212"/>
      <c r="R182" s="213">
        <f>R183</f>
        <v>0</v>
      </c>
      <c r="S182" s="212"/>
      <c r="T182" s="214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5" t="s">
        <v>86</v>
      </c>
      <c r="AT182" s="216" t="s">
        <v>77</v>
      </c>
      <c r="AU182" s="216" t="s">
        <v>86</v>
      </c>
      <c r="AY182" s="215" t="s">
        <v>159</v>
      </c>
      <c r="BK182" s="217">
        <f>BK183</f>
        <v>0</v>
      </c>
    </row>
    <row r="183" s="2" customFormat="1" ht="24.15" customHeight="1">
      <c r="A183" s="39"/>
      <c r="B183" s="40"/>
      <c r="C183" s="235" t="s">
        <v>224</v>
      </c>
      <c r="D183" s="235" t="s">
        <v>316</v>
      </c>
      <c r="E183" s="236" t="s">
        <v>1630</v>
      </c>
      <c r="F183" s="237" t="s">
        <v>1631</v>
      </c>
      <c r="G183" s="238" t="s">
        <v>1427</v>
      </c>
      <c r="H183" s="239">
        <v>7.4610000000000003</v>
      </c>
      <c r="I183" s="240"/>
      <c r="J183" s="241">
        <f>ROUND(I183*H183,2)</f>
        <v>0</v>
      </c>
      <c r="K183" s="242"/>
      <c r="L183" s="45"/>
      <c r="M183" s="245" t="s">
        <v>1</v>
      </c>
      <c r="N183" s="246" t="s">
        <v>43</v>
      </c>
      <c r="O183" s="247"/>
      <c r="P183" s="248">
        <f>O183*H183</f>
        <v>0</v>
      </c>
      <c r="Q183" s="248">
        <v>0</v>
      </c>
      <c r="R183" s="248">
        <f>Q183*H183</f>
        <v>0</v>
      </c>
      <c r="S183" s="248">
        <v>0</v>
      </c>
      <c r="T183" s="24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3" t="s">
        <v>168</v>
      </c>
      <c r="AT183" s="233" t="s">
        <v>316</v>
      </c>
      <c r="AU183" s="233" t="s">
        <v>88</v>
      </c>
      <c r="AY183" s="18" t="s">
        <v>159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8" t="s">
        <v>86</v>
      </c>
      <c r="BK183" s="234">
        <f>ROUND(I183*H183,2)</f>
        <v>0</v>
      </c>
      <c r="BL183" s="18" t="s">
        <v>168</v>
      </c>
      <c r="BM183" s="233" t="s">
        <v>2052</v>
      </c>
    </row>
    <row r="184" s="2" customFormat="1" ht="6.96" customHeight="1">
      <c r="A184" s="39"/>
      <c r="B184" s="67"/>
      <c r="C184" s="68"/>
      <c r="D184" s="68"/>
      <c r="E184" s="68"/>
      <c r="F184" s="68"/>
      <c r="G184" s="68"/>
      <c r="H184" s="68"/>
      <c r="I184" s="68"/>
      <c r="J184" s="68"/>
      <c r="K184" s="68"/>
      <c r="L184" s="45"/>
      <c r="M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</row>
  </sheetData>
  <sheetProtection sheet="1" autoFilter="0" formatColumns="0" formatRows="0" objects="1" scenarios="1" spinCount="100000" saltValue="dQ1bTNFEHQlEgFLhnnGZVEycwtffErafdYRTdf6j1AwjKmvZHy+Yf2agajFtjI1hdjgaMyP1Yw1UaRp66pvBBQ==" hashValue="Ve26tNMLPSKIl6TBCasiCYVSuGA74Z0ad2nO0rpZN+CvUPAmn2jDs1OU47U9QAavmwCCqK49lGaufsg9NJlYsw==" algorithmName="SHA-512" password="CC35"/>
  <autoFilter ref="C120:K18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128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Přestavlky – čistírna odpadních vod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2053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29. 8. 2023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27</v>
      </c>
      <c r="J21" s="144" t="s">
        <v>33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35.25" customHeight="1">
      <c r="A27" s="146"/>
      <c r="B27" s="147"/>
      <c r="C27" s="146"/>
      <c r="D27" s="146"/>
      <c r="E27" s="148" t="s">
        <v>2054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ROUND((SUM(BE129:BE436)),  2)</f>
        <v>0</v>
      </c>
      <c r="G33" s="39"/>
      <c r="H33" s="39"/>
      <c r="I33" s="156">
        <v>0.20999999999999999</v>
      </c>
      <c r="J33" s="155">
        <f>ROUND(((SUM(BE129:BE436))*I33),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ROUND((SUM(BF129:BF436)),  2)</f>
        <v>0</v>
      </c>
      <c r="G34" s="39"/>
      <c r="H34" s="39"/>
      <c r="I34" s="156">
        <v>0.14999999999999999</v>
      </c>
      <c r="J34" s="155">
        <f>ROUND(((SUM(BF129:BF436))*I34),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ROUND((SUM(BG129:BG436)),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ROUND((SUM(BH129:BH436)),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ROUND((SUM(BI129:BI436)),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Přestavlky – čistírna odpadních vod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03 - Spojovací potrubí a měrný objekt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29. 8. 2023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Obec Přestavlky</v>
      </c>
      <c r="G91" s="41"/>
      <c r="H91" s="41"/>
      <c r="I91" s="33" t="s">
        <v>30</v>
      </c>
      <c r="J91" s="37" t="str">
        <f>E21</f>
        <v xml:space="preserve">ENVISYSTEM, s.r.o., U Nikolajky 15, 15000  Praha 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132</v>
      </c>
      <c r="D94" s="177"/>
      <c r="E94" s="177"/>
      <c r="F94" s="177"/>
      <c r="G94" s="177"/>
      <c r="H94" s="177"/>
      <c r="I94" s="177"/>
      <c r="J94" s="178" t="s">
        <v>133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134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135</v>
      </c>
    </row>
    <row r="97" s="9" customFormat="1" ht="24.96" customHeight="1">
      <c r="A97" s="9"/>
      <c r="B97" s="180"/>
      <c r="C97" s="181"/>
      <c r="D97" s="182" t="s">
        <v>1327</v>
      </c>
      <c r="E97" s="183"/>
      <c r="F97" s="183"/>
      <c r="G97" s="183"/>
      <c r="H97" s="183"/>
      <c r="I97" s="183"/>
      <c r="J97" s="184">
        <f>J130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1328</v>
      </c>
      <c r="E98" s="189"/>
      <c r="F98" s="189"/>
      <c r="G98" s="189"/>
      <c r="H98" s="189"/>
      <c r="I98" s="189"/>
      <c r="J98" s="190">
        <f>J131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1329</v>
      </c>
      <c r="E99" s="189"/>
      <c r="F99" s="189"/>
      <c r="G99" s="189"/>
      <c r="H99" s="189"/>
      <c r="I99" s="189"/>
      <c r="J99" s="190">
        <f>J210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1330</v>
      </c>
      <c r="E100" s="189"/>
      <c r="F100" s="189"/>
      <c r="G100" s="189"/>
      <c r="H100" s="189"/>
      <c r="I100" s="189"/>
      <c r="J100" s="190">
        <f>J215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1331</v>
      </c>
      <c r="E101" s="189"/>
      <c r="F101" s="189"/>
      <c r="G101" s="189"/>
      <c r="H101" s="189"/>
      <c r="I101" s="189"/>
      <c r="J101" s="190">
        <f>J239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1333</v>
      </c>
      <c r="E102" s="189"/>
      <c r="F102" s="189"/>
      <c r="G102" s="189"/>
      <c r="H102" s="189"/>
      <c r="I102" s="189"/>
      <c r="J102" s="190">
        <f>J270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1334</v>
      </c>
      <c r="E103" s="189"/>
      <c r="F103" s="189"/>
      <c r="G103" s="189"/>
      <c r="H103" s="189"/>
      <c r="I103" s="189"/>
      <c r="J103" s="190">
        <f>J352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1335</v>
      </c>
      <c r="E104" s="189"/>
      <c r="F104" s="189"/>
      <c r="G104" s="189"/>
      <c r="H104" s="189"/>
      <c r="I104" s="189"/>
      <c r="J104" s="190">
        <f>J379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1336</v>
      </c>
      <c r="E105" s="189"/>
      <c r="F105" s="189"/>
      <c r="G105" s="189"/>
      <c r="H105" s="189"/>
      <c r="I105" s="189"/>
      <c r="J105" s="190">
        <f>J389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1337</v>
      </c>
      <c r="E106" s="183"/>
      <c r="F106" s="183"/>
      <c r="G106" s="183"/>
      <c r="H106" s="183"/>
      <c r="I106" s="183"/>
      <c r="J106" s="184">
        <f>J391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1338</v>
      </c>
      <c r="E107" s="189"/>
      <c r="F107" s="189"/>
      <c r="G107" s="189"/>
      <c r="H107" s="189"/>
      <c r="I107" s="189"/>
      <c r="J107" s="190">
        <f>J392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1350</v>
      </c>
      <c r="E108" s="189"/>
      <c r="F108" s="189"/>
      <c r="G108" s="189"/>
      <c r="H108" s="189"/>
      <c r="I108" s="189"/>
      <c r="J108" s="190">
        <f>J416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0"/>
      <c r="C109" s="181"/>
      <c r="D109" s="182" t="s">
        <v>2055</v>
      </c>
      <c r="E109" s="183"/>
      <c r="F109" s="183"/>
      <c r="G109" s="183"/>
      <c r="H109" s="183"/>
      <c r="I109" s="183"/>
      <c r="J109" s="184">
        <f>J435</f>
        <v>0</v>
      </c>
      <c r="K109" s="181"/>
      <c r="L109" s="18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144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75" t="str">
        <f>E7</f>
        <v>Přestavlky – čistírna odpadních vod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129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SO 03 - Spojovací potrubí a měrný objekt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 xml:space="preserve"> </v>
      </c>
      <c r="G123" s="41"/>
      <c r="H123" s="41"/>
      <c r="I123" s="33" t="s">
        <v>22</v>
      </c>
      <c r="J123" s="80" t="str">
        <f>IF(J12="","",J12)</f>
        <v>29. 8. 2023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40.05" customHeight="1">
      <c r="A125" s="39"/>
      <c r="B125" s="40"/>
      <c r="C125" s="33" t="s">
        <v>24</v>
      </c>
      <c r="D125" s="41"/>
      <c r="E125" s="41"/>
      <c r="F125" s="28" t="str">
        <f>E15</f>
        <v>Obec Přestavlky</v>
      </c>
      <c r="G125" s="41"/>
      <c r="H125" s="41"/>
      <c r="I125" s="33" t="s">
        <v>30</v>
      </c>
      <c r="J125" s="37" t="str">
        <f>E21</f>
        <v xml:space="preserve">ENVISYSTEM, s.r.o., U Nikolajky 15, 15000  Praha 5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28</v>
      </c>
      <c r="D126" s="41"/>
      <c r="E126" s="41"/>
      <c r="F126" s="28" t="str">
        <f>IF(E18="","",E18)</f>
        <v>Vyplň údaj</v>
      </c>
      <c r="G126" s="41"/>
      <c r="H126" s="41"/>
      <c r="I126" s="33" t="s">
        <v>35</v>
      </c>
      <c r="J126" s="37" t="str">
        <f>E24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92"/>
      <c r="B128" s="193"/>
      <c r="C128" s="194" t="s">
        <v>145</v>
      </c>
      <c r="D128" s="195" t="s">
        <v>63</v>
      </c>
      <c r="E128" s="195" t="s">
        <v>59</v>
      </c>
      <c r="F128" s="195" t="s">
        <v>60</v>
      </c>
      <c r="G128" s="195" t="s">
        <v>146</v>
      </c>
      <c r="H128" s="195" t="s">
        <v>147</v>
      </c>
      <c r="I128" s="195" t="s">
        <v>148</v>
      </c>
      <c r="J128" s="196" t="s">
        <v>133</v>
      </c>
      <c r="K128" s="197" t="s">
        <v>149</v>
      </c>
      <c r="L128" s="198"/>
      <c r="M128" s="101" t="s">
        <v>1</v>
      </c>
      <c r="N128" s="102" t="s">
        <v>42</v>
      </c>
      <c r="O128" s="102" t="s">
        <v>150</v>
      </c>
      <c r="P128" s="102" t="s">
        <v>151</v>
      </c>
      <c r="Q128" s="102" t="s">
        <v>152</v>
      </c>
      <c r="R128" s="102" t="s">
        <v>153</v>
      </c>
      <c r="S128" s="102" t="s">
        <v>154</v>
      </c>
      <c r="T128" s="103" t="s">
        <v>155</v>
      </c>
      <c r="U128" s="192"/>
      <c r="V128" s="192"/>
      <c r="W128" s="192"/>
      <c r="X128" s="192"/>
      <c r="Y128" s="192"/>
      <c r="Z128" s="192"/>
      <c r="AA128" s="192"/>
      <c r="AB128" s="192"/>
      <c r="AC128" s="192"/>
      <c r="AD128" s="192"/>
      <c r="AE128" s="192"/>
    </row>
    <row r="129" s="2" customFormat="1" ht="22.8" customHeight="1">
      <c r="A129" s="39"/>
      <c r="B129" s="40"/>
      <c r="C129" s="108" t="s">
        <v>156</v>
      </c>
      <c r="D129" s="41"/>
      <c r="E129" s="41"/>
      <c r="F129" s="41"/>
      <c r="G129" s="41"/>
      <c r="H129" s="41"/>
      <c r="I129" s="41"/>
      <c r="J129" s="199">
        <f>BK129</f>
        <v>0</v>
      </c>
      <c r="K129" s="41"/>
      <c r="L129" s="45"/>
      <c r="M129" s="104"/>
      <c r="N129" s="200"/>
      <c r="O129" s="105"/>
      <c r="P129" s="201">
        <f>P130+P391+P435</f>
        <v>0</v>
      </c>
      <c r="Q129" s="105"/>
      <c r="R129" s="201">
        <f>R130+R391+R435</f>
        <v>122.73549861000002</v>
      </c>
      <c r="S129" s="105"/>
      <c r="T129" s="202">
        <f>T130+T391+T435</f>
        <v>0.096000000000000002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77</v>
      </c>
      <c r="AU129" s="18" t="s">
        <v>135</v>
      </c>
      <c r="BK129" s="203">
        <f>BK130+BK391+BK435</f>
        <v>0</v>
      </c>
    </row>
    <row r="130" s="12" customFormat="1" ht="25.92" customHeight="1">
      <c r="A130" s="12"/>
      <c r="B130" s="204"/>
      <c r="C130" s="205"/>
      <c r="D130" s="206" t="s">
        <v>77</v>
      </c>
      <c r="E130" s="207" t="s">
        <v>1354</v>
      </c>
      <c r="F130" s="207" t="s">
        <v>1355</v>
      </c>
      <c r="G130" s="205"/>
      <c r="H130" s="205"/>
      <c r="I130" s="208"/>
      <c r="J130" s="209">
        <f>BK130</f>
        <v>0</v>
      </c>
      <c r="K130" s="205"/>
      <c r="L130" s="210"/>
      <c r="M130" s="211"/>
      <c r="N130" s="212"/>
      <c r="O130" s="212"/>
      <c r="P130" s="213">
        <f>P131+P210+P215+P239+P270+P352+P379+P389</f>
        <v>0</v>
      </c>
      <c r="Q130" s="212"/>
      <c r="R130" s="213">
        <f>R131+R210+R215+R239+R270+R352+R379+R389</f>
        <v>122.51715361000002</v>
      </c>
      <c r="S130" s="212"/>
      <c r="T130" s="214">
        <f>T131+T210+T215+T239+T270+T352+T379+T389</f>
        <v>0.096000000000000002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162</v>
      </c>
      <c r="AT130" s="216" t="s">
        <v>77</v>
      </c>
      <c r="AU130" s="216" t="s">
        <v>78</v>
      </c>
      <c r="AY130" s="215" t="s">
        <v>159</v>
      </c>
      <c r="BK130" s="217">
        <f>BK131+BK210+BK215+BK239+BK270+BK352+BK379+BK389</f>
        <v>0</v>
      </c>
    </row>
    <row r="131" s="12" customFormat="1" ht="22.8" customHeight="1">
      <c r="A131" s="12"/>
      <c r="B131" s="204"/>
      <c r="C131" s="205"/>
      <c r="D131" s="206" t="s">
        <v>77</v>
      </c>
      <c r="E131" s="218" t="s">
        <v>86</v>
      </c>
      <c r="F131" s="218" t="s">
        <v>1356</v>
      </c>
      <c r="G131" s="205"/>
      <c r="H131" s="205"/>
      <c r="I131" s="208"/>
      <c r="J131" s="219">
        <f>BK131</f>
        <v>0</v>
      </c>
      <c r="K131" s="205"/>
      <c r="L131" s="210"/>
      <c r="M131" s="211"/>
      <c r="N131" s="212"/>
      <c r="O131" s="212"/>
      <c r="P131" s="213">
        <f>SUM(P132:P209)</f>
        <v>0</v>
      </c>
      <c r="Q131" s="212"/>
      <c r="R131" s="213">
        <f>SUM(R132:R209)</f>
        <v>71.725808900000004</v>
      </c>
      <c r="S131" s="212"/>
      <c r="T131" s="214">
        <f>SUM(T132:T209)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162</v>
      </c>
      <c r="AT131" s="216" t="s">
        <v>77</v>
      </c>
      <c r="AU131" s="216" t="s">
        <v>86</v>
      </c>
      <c r="AY131" s="215" t="s">
        <v>159</v>
      </c>
      <c r="BK131" s="217">
        <f>SUM(BK132:BK209)</f>
        <v>0</v>
      </c>
    </row>
    <row r="132" s="2" customFormat="1" ht="24.15" customHeight="1">
      <c r="A132" s="39"/>
      <c r="B132" s="40"/>
      <c r="C132" s="235" t="s">
        <v>86</v>
      </c>
      <c r="D132" s="235" t="s">
        <v>316</v>
      </c>
      <c r="E132" s="236" t="s">
        <v>1357</v>
      </c>
      <c r="F132" s="237" t="s">
        <v>1358</v>
      </c>
      <c r="G132" s="238" t="s">
        <v>1359</v>
      </c>
      <c r="H132" s="239">
        <v>672</v>
      </c>
      <c r="I132" s="240"/>
      <c r="J132" s="241">
        <f>ROUND(I132*H132,2)</f>
        <v>0</v>
      </c>
      <c r="K132" s="242"/>
      <c r="L132" s="45"/>
      <c r="M132" s="243" t="s">
        <v>1</v>
      </c>
      <c r="N132" s="244" t="s">
        <v>43</v>
      </c>
      <c r="O132" s="92"/>
      <c r="P132" s="231">
        <f>O132*H132</f>
        <v>0</v>
      </c>
      <c r="Q132" s="231">
        <v>3.0000000000000001E-05</v>
      </c>
      <c r="R132" s="231">
        <f>Q132*H132</f>
        <v>0.020160000000000001</v>
      </c>
      <c r="S132" s="231">
        <v>0</v>
      </c>
      <c r="T132" s="232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3" t="s">
        <v>168</v>
      </c>
      <c r="AT132" s="233" t="s">
        <v>316</v>
      </c>
      <c r="AU132" s="233" t="s">
        <v>88</v>
      </c>
      <c r="AY132" s="18" t="s">
        <v>159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8" t="s">
        <v>86</v>
      </c>
      <c r="BK132" s="234">
        <f>ROUND(I132*H132,2)</f>
        <v>0</v>
      </c>
      <c r="BL132" s="18" t="s">
        <v>168</v>
      </c>
      <c r="BM132" s="233" t="s">
        <v>2056</v>
      </c>
    </row>
    <row r="133" s="15" customFormat="1">
      <c r="A133" s="15"/>
      <c r="B133" s="275"/>
      <c r="C133" s="276"/>
      <c r="D133" s="254" t="s">
        <v>1361</v>
      </c>
      <c r="E133" s="277" t="s">
        <v>1</v>
      </c>
      <c r="F133" s="278" t="s">
        <v>2057</v>
      </c>
      <c r="G133" s="276"/>
      <c r="H133" s="277" t="s">
        <v>1</v>
      </c>
      <c r="I133" s="279"/>
      <c r="J133" s="276"/>
      <c r="K133" s="276"/>
      <c r="L133" s="280"/>
      <c r="M133" s="281"/>
      <c r="N133" s="282"/>
      <c r="O133" s="282"/>
      <c r="P133" s="282"/>
      <c r="Q133" s="282"/>
      <c r="R133" s="282"/>
      <c r="S133" s="282"/>
      <c r="T133" s="283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84" t="s">
        <v>1361</v>
      </c>
      <c r="AU133" s="284" t="s">
        <v>88</v>
      </c>
      <c r="AV133" s="15" t="s">
        <v>86</v>
      </c>
      <c r="AW133" s="15" t="s">
        <v>34</v>
      </c>
      <c r="AX133" s="15" t="s">
        <v>78</v>
      </c>
      <c r="AY133" s="284" t="s">
        <v>159</v>
      </c>
    </row>
    <row r="134" s="13" customFormat="1">
      <c r="A134" s="13"/>
      <c r="B134" s="252"/>
      <c r="C134" s="253"/>
      <c r="D134" s="254" t="s">
        <v>1361</v>
      </c>
      <c r="E134" s="255" t="s">
        <v>1</v>
      </c>
      <c r="F134" s="256" t="s">
        <v>2058</v>
      </c>
      <c r="G134" s="253"/>
      <c r="H134" s="257">
        <v>672</v>
      </c>
      <c r="I134" s="258"/>
      <c r="J134" s="253"/>
      <c r="K134" s="253"/>
      <c r="L134" s="259"/>
      <c r="M134" s="260"/>
      <c r="N134" s="261"/>
      <c r="O134" s="261"/>
      <c r="P134" s="261"/>
      <c r="Q134" s="261"/>
      <c r="R134" s="261"/>
      <c r="S134" s="261"/>
      <c r="T134" s="26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3" t="s">
        <v>1361</v>
      </c>
      <c r="AU134" s="263" t="s">
        <v>88</v>
      </c>
      <c r="AV134" s="13" t="s">
        <v>88</v>
      </c>
      <c r="AW134" s="13" t="s">
        <v>34</v>
      </c>
      <c r="AX134" s="13" t="s">
        <v>78</v>
      </c>
      <c r="AY134" s="263" t="s">
        <v>159</v>
      </c>
    </row>
    <row r="135" s="14" customFormat="1">
      <c r="A135" s="14"/>
      <c r="B135" s="264"/>
      <c r="C135" s="265"/>
      <c r="D135" s="254" t="s">
        <v>1361</v>
      </c>
      <c r="E135" s="266" t="s">
        <v>1</v>
      </c>
      <c r="F135" s="267" t="s">
        <v>1363</v>
      </c>
      <c r="G135" s="265"/>
      <c r="H135" s="268">
        <v>672</v>
      </c>
      <c r="I135" s="269"/>
      <c r="J135" s="265"/>
      <c r="K135" s="265"/>
      <c r="L135" s="270"/>
      <c r="M135" s="271"/>
      <c r="N135" s="272"/>
      <c r="O135" s="272"/>
      <c r="P135" s="272"/>
      <c r="Q135" s="272"/>
      <c r="R135" s="272"/>
      <c r="S135" s="272"/>
      <c r="T135" s="27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4" t="s">
        <v>1361</v>
      </c>
      <c r="AU135" s="274" t="s">
        <v>88</v>
      </c>
      <c r="AV135" s="14" t="s">
        <v>168</v>
      </c>
      <c r="AW135" s="14" t="s">
        <v>34</v>
      </c>
      <c r="AX135" s="14" t="s">
        <v>86</v>
      </c>
      <c r="AY135" s="274" t="s">
        <v>159</v>
      </c>
    </row>
    <row r="136" s="2" customFormat="1" ht="24.15" customHeight="1">
      <c r="A136" s="39"/>
      <c r="B136" s="40"/>
      <c r="C136" s="235" t="s">
        <v>88</v>
      </c>
      <c r="D136" s="235" t="s">
        <v>316</v>
      </c>
      <c r="E136" s="236" t="s">
        <v>1364</v>
      </c>
      <c r="F136" s="237" t="s">
        <v>1365</v>
      </c>
      <c r="G136" s="238" t="s">
        <v>1366</v>
      </c>
      <c r="H136" s="239">
        <v>28</v>
      </c>
      <c r="I136" s="240"/>
      <c r="J136" s="241">
        <f>ROUND(I136*H136,2)</f>
        <v>0</v>
      </c>
      <c r="K136" s="242"/>
      <c r="L136" s="45"/>
      <c r="M136" s="243" t="s">
        <v>1</v>
      </c>
      <c r="N136" s="244" t="s">
        <v>43</v>
      </c>
      <c r="O136" s="92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3" t="s">
        <v>168</v>
      </c>
      <c r="AT136" s="233" t="s">
        <v>316</v>
      </c>
      <c r="AU136" s="233" t="s">
        <v>88</v>
      </c>
      <c r="AY136" s="18" t="s">
        <v>159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8" t="s">
        <v>86</v>
      </c>
      <c r="BK136" s="234">
        <f>ROUND(I136*H136,2)</f>
        <v>0</v>
      </c>
      <c r="BL136" s="18" t="s">
        <v>168</v>
      </c>
      <c r="BM136" s="233" t="s">
        <v>2059</v>
      </c>
    </row>
    <row r="137" s="15" customFormat="1">
      <c r="A137" s="15"/>
      <c r="B137" s="275"/>
      <c r="C137" s="276"/>
      <c r="D137" s="254" t="s">
        <v>1361</v>
      </c>
      <c r="E137" s="277" t="s">
        <v>1</v>
      </c>
      <c r="F137" s="278" t="s">
        <v>2057</v>
      </c>
      <c r="G137" s="276"/>
      <c r="H137" s="277" t="s">
        <v>1</v>
      </c>
      <c r="I137" s="279"/>
      <c r="J137" s="276"/>
      <c r="K137" s="276"/>
      <c r="L137" s="280"/>
      <c r="M137" s="281"/>
      <c r="N137" s="282"/>
      <c r="O137" s="282"/>
      <c r="P137" s="282"/>
      <c r="Q137" s="282"/>
      <c r="R137" s="282"/>
      <c r="S137" s="282"/>
      <c r="T137" s="28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84" t="s">
        <v>1361</v>
      </c>
      <c r="AU137" s="284" t="s">
        <v>88</v>
      </c>
      <c r="AV137" s="15" t="s">
        <v>86</v>
      </c>
      <c r="AW137" s="15" t="s">
        <v>34</v>
      </c>
      <c r="AX137" s="15" t="s">
        <v>78</v>
      </c>
      <c r="AY137" s="284" t="s">
        <v>159</v>
      </c>
    </row>
    <row r="138" s="13" customFormat="1">
      <c r="A138" s="13"/>
      <c r="B138" s="252"/>
      <c r="C138" s="253"/>
      <c r="D138" s="254" t="s">
        <v>1361</v>
      </c>
      <c r="E138" s="255" t="s">
        <v>1</v>
      </c>
      <c r="F138" s="256" t="s">
        <v>2060</v>
      </c>
      <c r="G138" s="253"/>
      <c r="H138" s="257">
        <v>28</v>
      </c>
      <c r="I138" s="258"/>
      <c r="J138" s="253"/>
      <c r="K138" s="253"/>
      <c r="L138" s="259"/>
      <c r="M138" s="260"/>
      <c r="N138" s="261"/>
      <c r="O138" s="261"/>
      <c r="P138" s="261"/>
      <c r="Q138" s="261"/>
      <c r="R138" s="261"/>
      <c r="S138" s="261"/>
      <c r="T138" s="26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3" t="s">
        <v>1361</v>
      </c>
      <c r="AU138" s="263" t="s">
        <v>88</v>
      </c>
      <c r="AV138" s="13" t="s">
        <v>88</v>
      </c>
      <c r="AW138" s="13" t="s">
        <v>34</v>
      </c>
      <c r="AX138" s="13" t="s">
        <v>78</v>
      </c>
      <c r="AY138" s="263" t="s">
        <v>159</v>
      </c>
    </row>
    <row r="139" s="14" customFormat="1">
      <c r="A139" s="14"/>
      <c r="B139" s="264"/>
      <c r="C139" s="265"/>
      <c r="D139" s="254" t="s">
        <v>1361</v>
      </c>
      <c r="E139" s="266" t="s">
        <v>1</v>
      </c>
      <c r="F139" s="267" t="s">
        <v>1363</v>
      </c>
      <c r="G139" s="265"/>
      <c r="H139" s="268">
        <v>28</v>
      </c>
      <c r="I139" s="269"/>
      <c r="J139" s="265"/>
      <c r="K139" s="265"/>
      <c r="L139" s="270"/>
      <c r="M139" s="271"/>
      <c r="N139" s="272"/>
      <c r="O139" s="272"/>
      <c r="P139" s="272"/>
      <c r="Q139" s="272"/>
      <c r="R139" s="272"/>
      <c r="S139" s="272"/>
      <c r="T139" s="27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4" t="s">
        <v>1361</v>
      </c>
      <c r="AU139" s="274" t="s">
        <v>88</v>
      </c>
      <c r="AV139" s="14" t="s">
        <v>168</v>
      </c>
      <c r="AW139" s="14" t="s">
        <v>34</v>
      </c>
      <c r="AX139" s="14" t="s">
        <v>86</v>
      </c>
      <c r="AY139" s="274" t="s">
        <v>159</v>
      </c>
    </row>
    <row r="140" s="2" customFormat="1" ht="33" customHeight="1">
      <c r="A140" s="39"/>
      <c r="B140" s="40"/>
      <c r="C140" s="235" t="s">
        <v>173</v>
      </c>
      <c r="D140" s="235" t="s">
        <v>316</v>
      </c>
      <c r="E140" s="236" t="s">
        <v>2061</v>
      </c>
      <c r="F140" s="237" t="s">
        <v>2062</v>
      </c>
      <c r="G140" s="238" t="s">
        <v>1373</v>
      </c>
      <c r="H140" s="239">
        <v>149.06</v>
      </c>
      <c r="I140" s="240"/>
      <c r="J140" s="241">
        <f>ROUND(I140*H140,2)</f>
        <v>0</v>
      </c>
      <c r="K140" s="242"/>
      <c r="L140" s="45"/>
      <c r="M140" s="243" t="s">
        <v>1</v>
      </c>
      <c r="N140" s="244" t="s">
        <v>43</v>
      </c>
      <c r="O140" s="92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3" t="s">
        <v>168</v>
      </c>
      <c r="AT140" s="233" t="s">
        <v>316</v>
      </c>
      <c r="AU140" s="233" t="s">
        <v>88</v>
      </c>
      <c r="AY140" s="18" t="s">
        <v>159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8" t="s">
        <v>86</v>
      </c>
      <c r="BK140" s="234">
        <f>ROUND(I140*H140,2)</f>
        <v>0</v>
      </c>
      <c r="BL140" s="18" t="s">
        <v>168</v>
      </c>
      <c r="BM140" s="233" t="s">
        <v>2063</v>
      </c>
    </row>
    <row r="141" s="15" customFormat="1">
      <c r="A141" s="15"/>
      <c r="B141" s="275"/>
      <c r="C141" s="276"/>
      <c r="D141" s="254" t="s">
        <v>1361</v>
      </c>
      <c r="E141" s="277" t="s">
        <v>1</v>
      </c>
      <c r="F141" s="278" t="s">
        <v>2064</v>
      </c>
      <c r="G141" s="276"/>
      <c r="H141" s="277" t="s">
        <v>1</v>
      </c>
      <c r="I141" s="279"/>
      <c r="J141" s="276"/>
      <c r="K141" s="276"/>
      <c r="L141" s="280"/>
      <c r="M141" s="281"/>
      <c r="N141" s="282"/>
      <c r="O141" s="282"/>
      <c r="P141" s="282"/>
      <c r="Q141" s="282"/>
      <c r="R141" s="282"/>
      <c r="S141" s="282"/>
      <c r="T141" s="28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84" t="s">
        <v>1361</v>
      </c>
      <c r="AU141" s="284" t="s">
        <v>88</v>
      </c>
      <c r="AV141" s="15" t="s">
        <v>86</v>
      </c>
      <c r="AW141" s="15" t="s">
        <v>34</v>
      </c>
      <c r="AX141" s="15" t="s">
        <v>78</v>
      </c>
      <c r="AY141" s="284" t="s">
        <v>159</v>
      </c>
    </row>
    <row r="142" s="13" customFormat="1">
      <c r="A142" s="13"/>
      <c r="B142" s="252"/>
      <c r="C142" s="253"/>
      <c r="D142" s="254" t="s">
        <v>1361</v>
      </c>
      <c r="E142" s="255" t="s">
        <v>1</v>
      </c>
      <c r="F142" s="256" t="s">
        <v>2065</v>
      </c>
      <c r="G142" s="253"/>
      <c r="H142" s="257">
        <v>149.06</v>
      </c>
      <c r="I142" s="258"/>
      <c r="J142" s="253"/>
      <c r="K142" s="253"/>
      <c r="L142" s="259"/>
      <c r="M142" s="260"/>
      <c r="N142" s="261"/>
      <c r="O142" s="261"/>
      <c r="P142" s="261"/>
      <c r="Q142" s="261"/>
      <c r="R142" s="261"/>
      <c r="S142" s="261"/>
      <c r="T142" s="26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3" t="s">
        <v>1361</v>
      </c>
      <c r="AU142" s="263" t="s">
        <v>88</v>
      </c>
      <c r="AV142" s="13" t="s">
        <v>88</v>
      </c>
      <c r="AW142" s="13" t="s">
        <v>34</v>
      </c>
      <c r="AX142" s="13" t="s">
        <v>78</v>
      </c>
      <c r="AY142" s="263" t="s">
        <v>159</v>
      </c>
    </row>
    <row r="143" s="14" customFormat="1">
      <c r="A143" s="14"/>
      <c r="B143" s="264"/>
      <c r="C143" s="265"/>
      <c r="D143" s="254" t="s">
        <v>1361</v>
      </c>
      <c r="E143" s="266" t="s">
        <v>1</v>
      </c>
      <c r="F143" s="267" t="s">
        <v>1363</v>
      </c>
      <c r="G143" s="265"/>
      <c r="H143" s="268">
        <v>149.06</v>
      </c>
      <c r="I143" s="269"/>
      <c r="J143" s="265"/>
      <c r="K143" s="265"/>
      <c r="L143" s="270"/>
      <c r="M143" s="271"/>
      <c r="N143" s="272"/>
      <c r="O143" s="272"/>
      <c r="P143" s="272"/>
      <c r="Q143" s="272"/>
      <c r="R143" s="272"/>
      <c r="S143" s="272"/>
      <c r="T143" s="27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4" t="s">
        <v>1361</v>
      </c>
      <c r="AU143" s="274" t="s">
        <v>88</v>
      </c>
      <c r="AV143" s="14" t="s">
        <v>168</v>
      </c>
      <c r="AW143" s="14" t="s">
        <v>34</v>
      </c>
      <c r="AX143" s="14" t="s">
        <v>86</v>
      </c>
      <c r="AY143" s="274" t="s">
        <v>159</v>
      </c>
    </row>
    <row r="144" s="2" customFormat="1" ht="33" customHeight="1">
      <c r="A144" s="39"/>
      <c r="B144" s="40"/>
      <c r="C144" s="235" t="s">
        <v>168</v>
      </c>
      <c r="D144" s="235" t="s">
        <v>316</v>
      </c>
      <c r="E144" s="236" t="s">
        <v>2066</v>
      </c>
      <c r="F144" s="237" t="s">
        <v>2067</v>
      </c>
      <c r="G144" s="238" t="s">
        <v>1373</v>
      </c>
      <c r="H144" s="239">
        <v>11.880000000000001</v>
      </c>
      <c r="I144" s="240"/>
      <c r="J144" s="241">
        <f>ROUND(I144*H144,2)</f>
        <v>0</v>
      </c>
      <c r="K144" s="242"/>
      <c r="L144" s="45"/>
      <c r="M144" s="243" t="s">
        <v>1</v>
      </c>
      <c r="N144" s="244" t="s">
        <v>43</v>
      </c>
      <c r="O144" s="92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3" t="s">
        <v>168</v>
      </c>
      <c r="AT144" s="233" t="s">
        <v>316</v>
      </c>
      <c r="AU144" s="233" t="s">
        <v>88</v>
      </c>
      <c r="AY144" s="18" t="s">
        <v>159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8" t="s">
        <v>86</v>
      </c>
      <c r="BK144" s="234">
        <f>ROUND(I144*H144,2)</f>
        <v>0</v>
      </c>
      <c r="BL144" s="18" t="s">
        <v>168</v>
      </c>
      <c r="BM144" s="233" t="s">
        <v>2068</v>
      </c>
    </row>
    <row r="145" s="15" customFormat="1">
      <c r="A145" s="15"/>
      <c r="B145" s="275"/>
      <c r="C145" s="276"/>
      <c r="D145" s="254" t="s">
        <v>1361</v>
      </c>
      <c r="E145" s="277" t="s">
        <v>1</v>
      </c>
      <c r="F145" s="278" t="s">
        <v>2069</v>
      </c>
      <c r="G145" s="276"/>
      <c r="H145" s="277" t="s">
        <v>1</v>
      </c>
      <c r="I145" s="279"/>
      <c r="J145" s="276"/>
      <c r="K145" s="276"/>
      <c r="L145" s="280"/>
      <c r="M145" s="281"/>
      <c r="N145" s="282"/>
      <c r="O145" s="282"/>
      <c r="P145" s="282"/>
      <c r="Q145" s="282"/>
      <c r="R145" s="282"/>
      <c r="S145" s="282"/>
      <c r="T145" s="28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4" t="s">
        <v>1361</v>
      </c>
      <c r="AU145" s="284" t="s">
        <v>88</v>
      </c>
      <c r="AV145" s="15" t="s">
        <v>86</v>
      </c>
      <c r="AW145" s="15" t="s">
        <v>34</v>
      </c>
      <c r="AX145" s="15" t="s">
        <v>78</v>
      </c>
      <c r="AY145" s="284" t="s">
        <v>159</v>
      </c>
    </row>
    <row r="146" s="13" customFormat="1">
      <c r="A146" s="13"/>
      <c r="B146" s="252"/>
      <c r="C146" s="253"/>
      <c r="D146" s="254" t="s">
        <v>1361</v>
      </c>
      <c r="E146" s="255" t="s">
        <v>1</v>
      </c>
      <c r="F146" s="256" t="s">
        <v>2070</v>
      </c>
      <c r="G146" s="253"/>
      <c r="H146" s="257">
        <v>11.880000000000001</v>
      </c>
      <c r="I146" s="258"/>
      <c r="J146" s="253"/>
      <c r="K146" s="253"/>
      <c r="L146" s="259"/>
      <c r="M146" s="260"/>
      <c r="N146" s="261"/>
      <c r="O146" s="261"/>
      <c r="P146" s="261"/>
      <c r="Q146" s="261"/>
      <c r="R146" s="261"/>
      <c r="S146" s="261"/>
      <c r="T146" s="26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3" t="s">
        <v>1361</v>
      </c>
      <c r="AU146" s="263" t="s">
        <v>88</v>
      </c>
      <c r="AV146" s="13" t="s">
        <v>88</v>
      </c>
      <c r="AW146" s="13" t="s">
        <v>34</v>
      </c>
      <c r="AX146" s="13" t="s">
        <v>78</v>
      </c>
      <c r="AY146" s="263" t="s">
        <v>159</v>
      </c>
    </row>
    <row r="147" s="14" customFormat="1">
      <c r="A147" s="14"/>
      <c r="B147" s="264"/>
      <c r="C147" s="265"/>
      <c r="D147" s="254" t="s">
        <v>1361</v>
      </c>
      <c r="E147" s="266" t="s">
        <v>1</v>
      </c>
      <c r="F147" s="267" t="s">
        <v>1363</v>
      </c>
      <c r="G147" s="265"/>
      <c r="H147" s="268">
        <v>11.880000000000001</v>
      </c>
      <c r="I147" s="269"/>
      <c r="J147" s="265"/>
      <c r="K147" s="265"/>
      <c r="L147" s="270"/>
      <c r="M147" s="271"/>
      <c r="N147" s="272"/>
      <c r="O147" s="272"/>
      <c r="P147" s="272"/>
      <c r="Q147" s="272"/>
      <c r="R147" s="272"/>
      <c r="S147" s="272"/>
      <c r="T147" s="27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4" t="s">
        <v>1361</v>
      </c>
      <c r="AU147" s="274" t="s">
        <v>88</v>
      </c>
      <c r="AV147" s="14" t="s">
        <v>168</v>
      </c>
      <c r="AW147" s="14" t="s">
        <v>34</v>
      </c>
      <c r="AX147" s="14" t="s">
        <v>86</v>
      </c>
      <c r="AY147" s="274" t="s">
        <v>159</v>
      </c>
    </row>
    <row r="148" s="2" customFormat="1" ht="33" customHeight="1">
      <c r="A148" s="39"/>
      <c r="B148" s="40"/>
      <c r="C148" s="235" t="s">
        <v>162</v>
      </c>
      <c r="D148" s="235" t="s">
        <v>316</v>
      </c>
      <c r="E148" s="236" t="s">
        <v>2071</v>
      </c>
      <c r="F148" s="237" t="s">
        <v>2072</v>
      </c>
      <c r="G148" s="238" t="s">
        <v>1373</v>
      </c>
      <c r="H148" s="239">
        <v>151.34</v>
      </c>
      <c r="I148" s="240"/>
      <c r="J148" s="241">
        <f>ROUND(I148*H148,2)</f>
        <v>0</v>
      </c>
      <c r="K148" s="242"/>
      <c r="L148" s="45"/>
      <c r="M148" s="243" t="s">
        <v>1</v>
      </c>
      <c r="N148" s="244" t="s">
        <v>43</v>
      </c>
      <c r="O148" s="92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3" t="s">
        <v>168</v>
      </c>
      <c r="AT148" s="233" t="s">
        <v>316</v>
      </c>
      <c r="AU148" s="233" t="s">
        <v>88</v>
      </c>
      <c r="AY148" s="18" t="s">
        <v>159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8" t="s">
        <v>86</v>
      </c>
      <c r="BK148" s="234">
        <f>ROUND(I148*H148,2)</f>
        <v>0</v>
      </c>
      <c r="BL148" s="18" t="s">
        <v>168</v>
      </c>
      <c r="BM148" s="233" t="s">
        <v>2073</v>
      </c>
    </row>
    <row r="149" s="13" customFormat="1">
      <c r="A149" s="13"/>
      <c r="B149" s="252"/>
      <c r="C149" s="253"/>
      <c r="D149" s="254" t="s">
        <v>1361</v>
      </c>
      <c r="E149" s="255" t="s">
        <v>1</v>
      </c>
      <c r="F149" s="256" t="s">
        <v>2074</v>
      </c>
      <c r="G149" s="253"/>
      <c r="H149" s="257">
        <v>151.34</v>
      </c>
      <c r="I149" s="258"/>
      <c r="J149" s="253"/>
      <c r="K149" s="253"/>
      <c r="L149" s="259"/>
      <c r="M149" s="260"/>
      <c r="N149" s="261"/>
      <c r="O149" s="261"/>
      <c r="P149" s="261"/>
      <c r="Q149" s="261"/>
      <c r="R149" s="261"/>
      <c r="S149" s="261"/>
      <c r="T149" s="26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3" t="s">
        <v>1361</v>
      </c>
      <c r="AU149" s="263" t="s">
        <v>88</v>
      </c>
      <c r="AV149" s="13" t="s">
        <v>88</v>
      </c>
      <c r="AW149" s="13" t="s">
        <v>34</v>
      </c>
      <c r="AX149" s="13" t="s">
        <v>78</v>
      </c>
      <c r="AY149" s="263" t="s">
        <v>159</v>
      </c>
    </row>
    <row r="150" s="14" customFormat="1">
      <c r="A150" s="14"/>
      <c r="B150" s="264"/>
      <c r="C150" s="265"/>
      <c r="D150" s="254" t="s">
        <v>1361</v>
      </c>
      <c r="E150" s="266" t="s">
        <v>1</v>
      </c>
      <c r="F150" s="267" t="s">
        <v>1363</v>
      </c>
      <c r="G150" s="265"/>
      <c r="H150" s="268">
        <v>151.34</v>
      </c>
      <c r="I150" s="269"/>
      <c r="J150" s="265"/>
      <c r="K150" s="265"/>
      <c r="L150" s="270"/>
      <c r="M150" s="271"/>
      <c r="N150" s="272"/>
      <c r="O150" s="272"/>
      <c r="P150" s="272"/>
      <c r="Q150" s="272"/>
      <c r="R150" s="272"/>
      <c r="S150" s="272"/>
      <c r="T150" s="27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4" t="s">
        <v>1361</v>
      </c>
      <c r="AU150" s="274" t="s">
        <v>88</v>
      </c>
      <c r="AV150" s="14" t="s">
        <v>168</v>
      </c>
      <c r="AW150" s="14" t="s">
        <v>34</v>
      </c>
      <c r="AX150" s="14" t="s">
        <v>86</v>
      </c>
      <c r="AY150" s="274" t="s">
        <v>159</v>
      </c>
    </row>
    <row r="151" s="2" customFormat="1" ht="24.15" customHeight="1">
      <c r="A151" s="39"/>
      <c r="B151" s="40"/>
      <c r="C151" s="235" t="s">
        <v>184</v>
      </c>
      <c r="D151" s="235" t="s">
        <v>316</v>
      </c>
      <c r="E151" s="236" t="s">
        <v>2075</v>
      </c>
      <c r="F151" s="237" t="s">
        <v>2076</v>
      </c>
      <c r="G151" s="238" t="s">
        <v>1373</v>
      </c>
      <c r="H151" s="239">
        <v>71.415000000000006</v>
      </c>
      <c r="I151" s="240"/>
      <c r="J151" s="241">
        <f>ROUND(I151*H151,2)</f>
        <v>0</v>
      </c>
      <c r="K151" s="242"/>
      <c r="L151" s="45"/>
      <c r="M151" s="243" t="s">
        <v>1</v>
      </c>
      <c r="N151" s="244" t="s">
        <v>43</v>
      </c>
      <c r="O151" s="92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3" t="s">
        <v>168</v>
      </c>
      <c r="AT151" s="233" t="s">
        <v>316</v>
      </c>
      <c r="AU151" s="233" t="s">
        <v>88</v>
      </c>
      <c r="AY151" s="18" t="s">
        <v>159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8" t="s">
        <v>86</v>
      </c>
      <c r="BK151" s="234">
        <f>ROUND(I151*H151,2)</f>
        <v>0</v>
      </c>
      <c r="BL151" s="18" t="s">
        <v>168</v>
      </c>
      <c r="BM151" s="233" t="s">
        <v>2077</v>
      </c>
    </row>
    <row r="152" s="13" customFormat="1">
      <c r="A152" s="13"/>
      <c r="B152" s="252"/>
      <c r="C152" s="253"/>
      <c r="D152" s="254" t="s">
        <v>1361</v>
      </c>
      <c r="E152" s="255" t="s">
        <v>1</v>
      </c>
      <c r="F152" s="256" t="s">
        <v>2078</v>
      </c>
      <c r="G152" s="253"/>
      <c r="H152" s="257">
        <v>71.415000000000006</v>
      </c>
      <c r="I152" s="258"/>
      <c r="J152" s="253"/>
      <c r="K152" s="253"/>
      <c r="L152" s="259"/>
      <c r="M152" s="260"/>
      <c r="N152" s="261"/>
      <c r="O152" s="261"/>
      <c r="P152" s="261"/>
      <c r="Q152" s="261"/>
      <c r="R152" s="261"/>
      <c r="S152" s="261"/>
      <c r="T152" s="26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3" t="s">
        <v>1361</v>
      </c>
      <c r="AU152" s="263" t="s">
        <v>88</v>
      </c>
      <c r="AV152" s="13" t="s">
        <v>88</v>
      </c>
      <c r="AW152" s="13" t="s">
        <v>34</v>
      </c>
      <c r="AX152" s="13" t="s">
        <v>78</v>
      </c>
      <c r="AY152" s="263" t="s">
        <v>159</v>
      </c>
    </row>
    <row r="153" s="14" customFormat="1">
      <c r="A153" s="14"/>
      <c r="B153" s="264"/>
      <c r="C153" s="265"/>
      <c r="D153" s="254" t="s">
        <v>1361</v>
      </c>
      <c r="E153" s="266" t="s">
        <v>1</v>
      </c>
      <c r="F153" s="267" t="s">
        <v>1363</v>
      </c>
      <c r="G153" s="265"/>
      <c r="H153" s="268">
        <v>71.415000000000006</v>
      </c>
      <c r="I153" s="269"/>
      <c r="J153" s="265"/>
      <c r="K153" s="265"/>
      <c r="L153" s="270"/>
      <c r="M153" s="271"/>
      <c r="N153" s="272"/>
      <c r="O153" s="272"/>
      <c r="P153" s="272"/>
      <c r="Q153" s="272"/>
      <c r="R153" s="272"/>
      <c r="S153" s="272"/>
      <c r="T153" s="27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4" t="s">
        <v>1361</v>
      </c>
      <c r="AU153" s="274" t="s">
        <v>88</v>
      </c>
      <c r="AV153" s="14" t="s">
        <v>168</v>
      </c>
      <c r="AW153" s="14" t="s">
        <v>34</v>
      </c>
      <c r="AX153" s="14" t="s">
        <v>86</v>
      </c>
      <c r="AY153" s="274" t="s">
        <v>159</v>
      </c>
    </row>
    <row r="154" s="2" customFormat="1" ht="24.15" customHeight="1">
      <c r="A154" s="39"/>
      <c r="B154" s="40"/>
      <c r="C154" s="235" t="s">
        <v>188</v>
      </c>
      <c r="D154" s="235" t="s">
        <v>316</v>
      </c>
      <c r="E154" s="236" t="s">
        <v>2079</v>
      </c>
      <c r="F154" s="237" t="s">
        <v>2080</v>
      </c>
      <c r="G154" s="238" t="s">
        <v>1419</v>
      </c>
      <c r="H154" s="239">
        <v>342.27999999999997</v>
      </c>
      <c r="I154" s="240"/>
      <c r="J154" s="241">
        <f>ROUND(I154*H154,2)</f>
        <v>0</v>
      </c>
      <c r="K154" s="242"/>
      <c r="L154" s="45"/>
      <c r="M154" s="243" t="s">
        <v>1</v>
      </c>
      <c r="N154" s="244" t="s">
        <v>43</v>
      </c>
      <c r="O154" s="92"/>
      <c r="P154" s="231">
        <f>O154*H154</f>
        <v>0</v>
      </c>
      <c r="Q154" s="231">
        <v>0.00084999999999999995</v>
      </c>
      <c r="R154" s="231">
        <f>Q154*H154</f>
        <v>0.29093799999999997</v>
      </c>
      <c r="S154" s="231">
        <v>0</v>
      </c>
      <c r="T154" s="232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3" t="s">
        <v>168</v>
      </c>
      <c r="AT154" s="233" t="s">
        <v>316</v>
      </c>
      <c r="AU154" s="233" t="s">
        <v>88</v>
      </c>
      <c r="AY154" s="18" t="s">
        <v>159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8" t="s">
        <v>86</v>
      </c>
      <c r="BK154" s="234">
        <f>ROUND(I154*H154,2)</f>
        <v>0</v>
      </c>
      <c r="BL154" s="18" t="s">
        <v>168</v>
      </c>
      <c r="BM154" s="233" t="s">
        <v>2081</v>
      </c>
    </row>
    <row r="155" s="13" customFormat="1">
      <c r="A155" s="13"/>
      <c r="B155" s="252"/>
      <c r="C155" s="253"/>
      <c r="D155" s="254" t="s">
        <v>1361</v>
      </c>
      <c r="E155" s="255" t="s">
        <v>1</v>
      </c>
      <c r="F155" s="256" t="s">
        <v>2082</v>
      </c>
      <c r="G155" s="253"/>
      <c r="H155" s="257">
        <v>302.68000000000001</v>
      </c>
      <c r="I155" s="258"/>
      <c r="J155" s="253"/>
      <c r="K155" s="253"/>
      <c r="L155" s="259"/>
      <c r="M155" s="260"/>
      <c r="N155" s="261"/>
      <c r="O155" s="261"/>
      <c r="P155" s="261"/>
      <c r="Q155" s="261"/>
      <c r="R155" s="261"/>
      <c r="S155" s="261"/>
      <c r="T155" s="26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3" t="s">
        <v>1361</v>
      </c>
      <c r="AU155" s="263" t="s">
        <v>88</v>
      </c>
      <c r="AV155" s="13" t="s">
        <v>88</v>
      </c>
      <c r="AW155" s="13" t="s">
        <v>34</v>
      </c>
      <c r="AX155" s="13" t="s">
        <v>78</v>
      </c>
      <c r="AY155" s="263" t="s">
        <v>159</v>
      </c>
    </row>
    <row r="156" s="13" customFormat="1">
      <c r="A156" s="13"/>
      <c r="B156" s="252"/>
      <c r="C156" s="253"/>
      <c r="D156" s="254" t="s">
        <v>1361</v>
      </c>
      <c r="E156" s="255" t="s">
        <v>1</v>
      </c>
      <c r="F156" s="256" t="s">
        <v>2083</v>
      </c>
      <c r="G156" s="253"/>
      <c r="H156" s="257">
        <v>39.600000000000001</v>
      </c>
      <c r="I156" s="258"/>
      <c r="J156" s="253"/>
      <c r="K156" s="253"/>
      <c r="L156" s="259"/>
      <c r="M156" s="260"/>
      <c r="N156" s="261"/>
      <c r="O156" s="261"/>
      <c r="P156" s="261"/>
      <c r="Q156" s="261"/>
      <c r="R156" s="261"/>
      <c r="S156" s="261"/>
      <c r="T156" s="26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3" t="s">
        <v>1361</v>
      </c>
      <c r="AU156" s="263" t="s">
        <v>88</v>
      </c>
      <c r="AV156" s="13" t="s">
        <v>88</v>
      </c>
      <c r="AW156" s="13" t="s">
        <v>34</v>
      </c>
      <c r="AX156" s="13" t="s">
        <v>78</v>
      </c>
      <c r="AY156" s="263" t="s">
        <v>159</v>
      </c>
    </row>
    <row r="157" s="14" customFormat="1">
      <c r="A157" s="14"/>
      <c r="B157" s="264"/>
      <c r="C157" s="265"/>
      <c r="D157" s="254" t="s">
        <v>1361</v>
      </c>
      <c r="E157" s="266" t="s">
        <v>1</v>
      </c>
      <c r="F157" s="267" t="s">
        <v>1363</v>
      </c>
      <c r="G157" s="265"/>
      <c r="H157" s="268">
        <v>342.27999999999997</v>
      </c>
      <c r="I157" s="269"/>
      <c r="J157" s="265"/>
      <c r="K157" s="265"/>
      <c r="L157" s="270"/>
      <c r="M157" s="271"/>
      <c r="N157" s="272"/>
      <c r="O157" s="272"/>
      <c r="P157" s="272"/>
      <c r="Q157" s="272"/>
      <c r="R157" s="272"/>
      <c r="S157" s="272"/>
      <c r="T157" s="27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4" t="s">
        <v>1361</v>
      </c>
      <c r="AU157" s="274" t="s">
        <v>88</v>
      </c>
      <c r="AV157" s="14" t="s">
        <v>168</v>
      </c>
      <c r="AW157" s="14" t="s">
        <v>34</v>
      </c>
      <c r="AX157" s="14" t="s">
        <v>86</v>
      </c>
      <c r="AY157" s="274" t="s">
        <v>159</v>
      </c>
    </row>
    <row r="158" s="2" customFormat="1" ht="24.15" customHeight="1">
      <c r="A158" s="39"/>
      <c r="B158" s="40"/>
      <c r="C158" s="235" t="s">
        <v>167</v>
      </c>
      <c r="D158" s="235" t="s">
        <v>316</v>
      </c>
      <c r="E158" s="236" t="s">
        <v>2084</v>
      </c>
      <c r="F158" s="237" t="s">
        <v>2085</v>
      </c>
      <c r="G158" s="238" t="s">
        <v>1419</v>
      </c>
      <c r="H158" s="239">
        <v>342.27999999999997</v>
      </c>
      <c r="I158" s="240"/>
      <c r="J158" s="241">
        <f>ROUND(I158*H158,2)</f>
        <v>0</v>
      </c>
      <c r="K158" s="242"/>
      <c r="L158" s="45"/>
      <c r="M158" s="243" t="s">
        <v>1</v>
      </c>
      <c r="N158" s="244" t="s">
        <v>43</v>
      </c>
      <c r="O158" s="92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3" t="s">
        <v>168</v>
      </c>
      <c r="AT158" s="233" t="s">
        <v>316</v>
      </c>
      <c r="AU158" s="233" t="s">
        <v>88</v>
      </c>
      <c r="AY158" s="18" t="s">
        <v>159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8" t="s">
        <v>86</v>
      </c>
      <c r="BK158" s="234">
        <f>ROUND(I158*H158,2)</f>
        <v>0</v>
      </c>
      <c r="BL158" s="18" t="s">
        <v>168</v>
      </c>
      <c r="BM158" s="233" t="s">
        <v>2086</v>
      </c>
    </row>
    <row r="159" s="2" customFormat="1" ht="21.75" customHeight="1">
      <c r="A159" s="39"/>
      <c r="B159" s="40"/>
      <c r="C159" s="235" t="s">
        <v>195</v>
      </c>
      <c r="D159" s="235" t="s">
        <v>316</v>
      </c>
      <c r="E159" s="236" t="s">
        <v>2087</v>
      </c>
      <c r="F159" s="237" t="s">
        <v>2088</v>
      </c>
      <c r="G159" s="238" t="s">
        <v>1419</v>
      </c>
      <c r="H159" s="239">
        <v>59.799999999999997</v>
      </c>
      <c r="I159" s="240"/>
      <c r="J159" s="241">
        <f>ROUND(I159*H159,2)</f>
        <v>0</v>
      </c>
      <c r="K159" s="242"/>
      <c r="L159" s="45"/>
      <c r="M159" s="243" t="s">
        <v>1</v>
      </c>
      <c r="N159" s="244" t="s">
        <v>43</v>
      </c>
      <c r="O159" s="92"/>
      <c r="P159" s="231">
        <f>O159*H159</f>
        <v>0</v>
      </c>
      <c r="Q159" s="231">
        <v>0.00069999999999999999</v>
      </c>
      <c r="R159" s="231">
        <f>Q159*H159</f>
        <v>0.041859999999999994</v>
      </c>
      <c r="S159" s="231">
        <v>0</v>
      </c>
      <c r="T159" s="232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3" t="s">
        <v>168</v>
      </c>
      <c r="AT159" s="233" t="s">
        <v>316</v>
      </c>
      <c r="AU159" s="233" t="s">
        <v>88</v>
      </c>
      <c r="AY159" s="18" t="s">
        <v>159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8" t="s">
        <v>86</v>
      </c>
      <c r="BK159" s="234">
        <f>ROUND(I159*H159,2)</f>
        <v>0</v>
      </c>
      <c r="BL159" s="18" t="s">
        <v>168</v>
      </c>
      <c r="BM159" s="233" t="s">
        <v>2089</v>
      </c>
    </row>
    <row r="160" s="13" customFormat="1">
      <c r="A160" s="13"/>
      <c r="B160" s="252"/>
      <c r="C160" s="253"/>
      <c r="D160" s="254" t="s">
        <v>1361</v>
      </c>
      <c r="E160" s="255" t="s">
        <v>1</v>
      </c>
      <c r="F160" s="256" t="s">
        <v>2090</v>
      </c>
      <c r="G160" s="253"/>
      <c r="H160" s="257">
        <v>59.799999999999997</v>
      </c>
      <c r="I160" s="258"/>
      <c r="J160" s="253"/>
      <c r="K160" s="253"/>
      <c r="L160" s="259"/>
      <c r="M160" s="260"/>
      <c r="N160" s="261"/>
      <c r="O160" s="261"/>
      <c r="P160" s="261"/>
      <c r="Q160" s="261"/>
      <c r="R160" s="261"/>
      <c r="S160" s="261"/>
      <c r="T160" s="26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3" t="s">
        <v>1361</v>
      </c>
      <c r="AU160" s="263" t="s">
        <v>88</v>
      </c>
      <c r="AV160" s="13" t="s">
        <v>88</v>
      </c>
      <c r="AW160" s="13" t="s">
        <v>34</v>
      </c>
      <c r="AX160" s="13" t="s">
        <v>78</v>
      </c>
      <c r="AY160" s="263" t="s">
        <v>159</v>
      </c>
    </row>
    <row r="161" s="14" customFormat="1">
      <c r="A161" s="14"/>
      <c r="B161" s="264"/>
      <c r="C161" s="265"/>
      <c r="D161" s="254" t="s">
        <v>1361</v>
      </c>
      <c r="E161" s="266" t="s">
        <v>1</v>
      </c>
      <c r="F161" s="267" t="s">
        <v>1363</v>
      </c>
      <c r="G161" s="265"/>
      <c r="H161" s="268">
        <v>59.799999999999997</v>
      </c>
      <c r="I161" s="269"/>
      <c r="J161" s="265"/>
      <c r="K161" s="265"/>
      <c r="L161" s="270"/>
      <c r="M161" s="271"/>
      <c r="N161" s="272"/>
      <c r="O161" s="272"/>
      <c r="P161" s="272"/>
      <c r="Q161" s="272"/>
      <c r="R161" s="272"/>
      <c r="S161" s="272"/>
      <c r="T161" s="27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4" t="s">
        <v>1361</v>
      </c>
      <c r="AU161" s="274" t="s">
        <v>88</v>
      </c>
      <c r="AV161" s="14" t="s">
        <v>168</v>
      </c>
      <c r="AW161" s="14" t="s">
        <v>34</v>
      </c>
      <c r="AX161" s="14" t="s">
        <v>86</v>
      </c>
      <c r="AY161" s="274" t="s">
        <v>159</v>
      </c>
    </row>
    <row r="162" s="2" customFormat="1" ht="16.5" customHeight="1">
      <c r="A162" s="39"/>
      <c r="B162" s="40"/>
      <c r="C162" s="235" t="s">
        <v>201</v>
      </c>
      <c r="D162" s="235" t="s">
        <v>316</v>
      </c>
      <c r="E162" s="236" t="s">
        <v>2091</v>
      </c>
      <c r="F162" s="237" t="s">
        <v>2092</v>
      </c>
      <c r="G162" s="238" t="s">
        <v>1419</v>
      </c>
      <c r="H162" s="239">
        <v>59.799999999999997</v>
      </c>
      <c r="I162" s="240"/>
      <c r="J162" s="241">
        <f>ROUND(I162*H162,2)</f>
        <v>0</v>
      </c>
      <c r="K162" s="242"/>
      <c r="L162" s="45"/>
      <c r="M162" s="243" t="s">
        <v>1</v>
      </c>
      <c r="N162" s="244" t="s">
        <v>43</v>
      </c>
      <c r="O162" s="92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3" t="s">
        <v>168</v>
      </c>
      <c r="AT162" s="233" t="s">
        <v>316</v>
      </c>
      <c r="AU162" s="233" t="s">
        <v>88</v>
      </c>
      <c r="AY162" s="18" t="s">
        <v>159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8" t="s">
        <v>86</v>
      </c>
      <c r="BK162" s="234">
        <f>ROUND(I162*H162,2)</f>
        <v>0</v>
      </c>
      <c r="BL162" s="18" t="s">
        <v>168</v>
      </c>
      <c r="BM162" s="233" t="s">
        <v>2093</v>
      </c>
    </row>
    <row r="163" s="2" customFormat="1" ht="21.75" customHeight="1">
      <c r="A163" s="39"/>
      <c r="B163" s="40"/>
      <c r="C163" s="235" t="s">
        <v>205</v>
      </c>
      <c r="D163" s="235" t="s">
        <v>316</v>
      </c>
      <c r="E163" s="236" t="s">
        <v>2094</v>
      </c>
      <c r="F163" s="237" t="s">
        <v>2095</v>
      </c>
      <c r="G163" s="238" t="s">
        <v>1373</v>
      </c>
      <c r="H163" s="239">
        <v>71.415000000000006</v>
      </c>
      <c r="I163" s="240"/>
      <c r="J163" s="241">
        <f>ROUND(I163*H163,2)</f>
        <v>0</v>
      </c>
      <c r="K163" s="242"/>
      <c r="L163" s="45"/>
      <c r="M163" s="243" t="s">
        <v>1</v>
      </c>
      <c r="N163" s="244" t="s">
        <v>43</v>
      </c>
      <c r="O163" s="92"/>
      <c r="P163" s="231">
        <f>O163*H163</f>
        <v>0</v>
      </c>
      <c r="Q163" s="231">
        <v>0.00046000000000000001</v>
      </c>
      <c r="R163" s="231">
        <f>Q163*H163</f>
        <v>0.032850900000000002</v>
      </c>
      <c r="S163" s="231">
        <v>0</v>
      </c>
      <c r="T163" s="232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3" t="s">
        <v>168</v>
      </c>
      <c r="AT163" s="233" t="s">
        <v>316</v>
      </c>
      <c r="AU163" s="233" t="s">
        <v>88</v>
      </c>
      <c r="AY163" s="18" t="s">
        <v>159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8" t="s">
        <v>86</v>
      </c>
      <c r="BK163" s="234">
        <f>ROUND(I163*H163,2)</f>
        <v>0</v>
      </c>
      <c r="BL163" s="18" t="s">
        <v>168</v>
      </c>
      <c r="BM163" s="233" t="s">
        <v>2096</v>
      </c>
    </row>
    <row r="164" s="15" customFormat="1">
      <c r="A164" s="15"/>
      <c r="B164" s="275"/>
      <c r="C164" s="276"/>
      <c r="D164" s="254" t="s">
        <v>1361</v>
      </c>
      <c r="E164" s="277" t="s">
        <v>1</v>
      </c>
      <c r="F164" s="278" t="s">
        <v>2097</v>
      </c>
      <c r="G164" s="276"/>
      <c r="H164" s="277" t="s">
        <v>1</v>
      </c>
      <c r="I164" s="279"/>
      <c r="J164" s="276"/>
      <c r="K164" s="276"/>
      <c r="L164" s="280"/>
      <c r="M164" s="281"/>
      <c r="N164" s="282"/>
      <c r="O164" s="282"/>
      <c r="P164" s="282"/>
      <c r="Q164" s="282"/>
      <c r="R164" s="282"/>
      <c r="S164" s="282"/>
      <c r="T164" s="283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84" t="s">
        <v>1361</v>
      </c>
      <c r="AU164" s="284" t="s">
        <v>88</v>
      </c>
      <c r="AV164" s="15" t="s">
        <v>86</v>
      </c>
      <c r="AW164" s="15" t="s">
        <v>34</v>
      </c>
      <c r="AX164" s="15" t="s">
        <v>78</v>
      </c>
      <c r="AY164" s="284" t="s">
        <v>159</v>
      </c>
    </row>
    <row r="165" s="13" customFormat="1">
      <c r="A165" s="13"/>
      <c r="B165" s="252"/>
      <c r="C165" s="253"/>
      <c r="D165" s="254" t="s">
        <v>1361</v>
      </c>
      <c r="E165" s="255" t="s">
        <v>1</v>
      </c>
      <c r="F165" s="256" t="s">
        <v>2098</v>
      </c>
      <c r="G165" s="253"/>
      <c r="H165" s="257">
        <v>71.415000000000006</v>
      </c>
      <c r="I165" s="258"/>
      <c r="J165" s="253"/>
      <c r="K165" s="253"/>
      <c r="L165" s="259"/>
      <c r="M165" s="260"/>
      <c r="N165" s="261"/>
      <c r="O165" s="261"/>
      <c r="P165" s="261"/>
      <c r="Q165" s="261"/>
      <c r="R165" s="261"/>
      <c r="S165" s="261"/>
      <c r="T165" s="26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3" t="s">
        <v>1361</v>
      </c>
      <c r="AU165" s="263" t="s">
        <v>88</v>
      </c>
      <c r="AV165" s="13" t="s">
        <v>88</v>
      </c>
      <c r="AW165" s="13" t="s">
        <v>34</v>
      </c>
      <c r="AX165" s="13" t="s">
        <v>78</v>
      </c>
      <c r="AY165" s="263" t="s">
        <v>159</v>
      </c>
    </row>
    <row r="166" s="14" customFormat="1">
      <c r="A166" s="14"/>
      <c r="B166" s="264"/>
      <c r="C166" s="265"/>
      <c r="D166" s="254" t="s">
        <v>1361</v>
      </c>
      <c r="E166" s="266" t="s">
        <v>1</v>
      </c>
      <c r="F166" s="267" t="s">
        <v>1363</v>
      </c>
      <c r="G166" s="265"/>
      <c r="H166" s="268">
        <v>71.415000000000006</v>
      </c>
      <c r="I166" s="269"/>
      <c r="J166" s="265"/>
      <c r="K166" s="265"/>
      <c r="L166" s="270"/>
      <c r="M166" s="271"/>
      <c r="N166" s="272"/>
      <c r="O166" s="272"/>
      <c r="P166" s="272"/>
      <c r="Q166" s="272"/>
      <c r="R166" s="272"/>
      <c r="S166" s="272"/>
      <c r="T166" s="27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4" t="s">
        <v>1361</v>
      </c>
      <c r="AU166" s="274" t="s">
        <v>88</v>
      </c>
      <c r="AV166" s="14" t="s">
        <v>168</v>
      </c>
      <c r="AW166" s="14" t="s">
        <v>34</v>
      </c>
      <c r="AX166" s="14" t="s">
        <v>86</v>
      </c>
      <c r="AY166" s="274" t="s">
        <v>159</v>
      </c>
    </row>
    <row r="167" s="2" customFormat="1" ht="24.15" customHeight="1">
      <c r="A167" s="39"/>
      <c r="B167" s="40"/>
      <c r="C167" s="235" t="s">
        <v>209</v>
      </c>
      <c r="D167" s="235" t="s">
        <v>316</v>
      </c>
      <c r="E167" s="236" t="s">
        <v>2099</v>
      </c>
      <c r="F167" s="237" t="s">
        <v>2100</v>
      </c>
      <c r="G167" s="238" t="s">
        <v>1373</v>
      </c>
      <c r="H167" s="239">
        <v>71.415000000000006</v>
      </c>
      <c r="I167" s="240"/>
      <c r="J167" s="241">
        <f>ROUND(I167*H167,2)</f>
        <v>0</v>
      </c>
      <c r="K167" s="242"/>
      <c r="L167" s="45"/>
      <c r="M167" s="243" t="s">
        <v>1</v>
      </c>
      <c r="N167" s="244" t="s">
        <v>43</v>
      </c>
      <c r="O167" s="92"/>
      <c r="P167" s="231">
        <f>O167*H167</f>
        <v>0</v>
      </c>
      <c r="Q167" s="231">
        <v>0</v>
      </c>
      <c r="R167" s="231">
        <f>Q167*H167</f>
        <v>0</v>
      </c>
      <c r="S167" s="231">
        <v>0</v>
      </c>
      <c r="T167" s="232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3" t="s">
        <v>168</v>
      </c>
      <c r="AT167" s="233" t="s">
        <v>316</v>
      </c>
      <c r="AU167" s="233" t="s">
        <v>88</v>
      </c>
      <c r="AY167" s="18" t="s">
        <v>159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8" t="s">
        <v>86</v>
      </c>
      <c r="BK167" s="234">
        <f>ROUND(I167*H167,2)</f>
        <v>0</v>
      </c>
      <c r="BL167" s="18" t="s">
        <v>168</v>
      </c>
      <c r="BM167" s="233" t="s">
        <v>2101</v>
      </c>
    </row>
    <row r="168" s="2" customFormat="1" ht="37.8" customHeight="1">
      <c r="A168" s="39"/>
      <c r="B168" s="40"/>
      <c r="C168" s="235" t="s">
        <v>213</v>
      </c>
      <c r="D168" s="235" t="s">
        <v>316</v>
      </c>
      <c r="E168" s="236" t="s">
        <v>1376</v>
      </c>
      <c r="F168" s="237" t="s">
        <v>1377</v>
      </c>
      <c r="G168" s="238" t="s">
        <v>1373</v>
      </c>
      <c r="H168" s="239">
        <v>667.56500000000005</v>
      </c>
      <c r="I168" s="240"/>
      <c r="J168" s="241">
        <f>ROUND(I168*H168,2)</f>
        <v>0</v>
      </c>
      <c r="K168" s="242"/>
      <c r="L168" s="45"/>
      <c r="M168" s="243" t="s">
        <v>1</v>
      </c>
      <c r="N168" s="244" t="s">
        <v>43</v>
      </c>
      <c r="O168" s="92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3" t="s">
        <v>168</v>
      </c>
      <c r="AT168" s="233" t="s">
        <v>316</v>
      </c>
      <c r="AU168" s="233" t="s">
        <v>88</v>
      </c>
      <c r="AY168" s="18" t="s">
        <v>159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8" t="s">
        <v>86</v>
      </c>
      <c r="BK168" s="234">
        <f>ROUND(I168*H168,2)</f>
        <v>0</v>
      </c>
      <c r="BL168" s="18" t="s">
        <v>168</v>
      </c>
      <c r="BM168" s="233" t="s">
        <v>2102</v>
      </c>
    </row>
    <row r="169" s="15" customFormat="1">
      <c r="A169" s="15"/>
      <c r="B169" s="275"/>
      <c r="C169" s="276"/>
      <c r="D169" s="254" t="s">
        <v>1361</v>
      </c>
      <c r="E169" s="277" t="s">
        <v>1</v>
      </c>
      <c r="F169" s="278" t="s">
        <v>2007</v>
      </c>
      <c r="G169" s="276"/>
      <c r="H169" s="277" t="s">
        <v>1</v>
      </c>
      <c r="I169" s="279"/>
      <c r="J169" s="276"/>
      <c r="K169" s="276"/>
      <c r="L169" s="280"/>
      <c r="M169" s="281"/>
      <c r="N169" s="282"/>
      <c r="O169" s="282"/>
      <c r="P169" s="282"/>
      <c r="Q169" s="282"/>
      <c r="R169" s="282"/>
      <c r="S169" s="282"/>
      <c r="T169" s="28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84" t="s">
        <v>1361</v>
      </c>
      <c r="AU169" s="284" t="s">
        <v>88</v>
      </c>
      <c r="AV169" s="15" t="s">
        <v>86</v>
      </c>
      <c r="AW169" s="15" t="s">
        <v>34</v>
      </c>
      <c r="AX169" s="15" t="s">
        <v>78</v>
      </c>
      <c r="AY169" s="284" t="s">
        <v>159</v>
      </c>
    </row>
    <row r="170" s="13" customFormat="1">
      <c r="A170" s="13"/>
      <c r="B170" s="252"/>
      <c r="C170" s="253"/>
      <c r="D170" s="254" t="s">
        <v>1361</v>
      </c>
      <c r="E170" s="255" t="s">
        <v>1</v>
      </c>
      <c r="F170" s="256" t="s">
        <v>2103</v>
      </c>
      <c r="G170" s="253"/>
      <c r="H170" s="257">
        <v>383.69499999999999</v>
      </c>
      <c r="I170" s="258"/>
      <c r="J170" s="253"/>
      <c r="K170" s="253"/>
      <c r="L170" s="259"/>
      <c r="M170" s="260"/>
      <c r="N170" s="261"/>
      <c r="O170" s="261"/>
      <c r="P170" s="261"/>
      <c r="Q170" s="261"/>
      <c r="R170" s="261"/>
      <c r="S170" s="261"/>
      <c r="T170" s="26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3" t="s">
        <v>1361</v>
      </c>
      <c r="AU170" s="263" t="s">
        <v>88</v>
      </c>
      <c r="AV170" s="13" t="s">
        <v>88</v>
      </c>
      <c r="AW170" s="13" t="s">
        <v>34</v>
      </c>
      <c r="AX170" s="13" t="s">
        <v>78</v>
      </c>
      <c r="AY170" s="263" t="s">
        <v>159</v>
      </c>
    </row>
    <row r="171" s="15" customFormat="1">
      <c r="A171" s="15"/>
      <c r="B171" s="275"/>
      <c r="C171" s="276"/>
      <c r="D171" s="254" t="s">
        <v>1361</v>
      </c>
      <c r="E171" s="277" t="s">
        <v>1</v>
      </c>
      <c r="F171" s="278" t="s">
        <v>1380</v>
      </c>
      <c r="G171" s="276"/>
      <c r="H171" s="277" t="s">
        <v>1</v>
      </c>
      <c r="I171" s="279"/>
      <c r="J171" s="276"/>
      <c r="K171" s="276"/>
      <c r="L171" s="280"/>
      <c r="M171" s="281"/>
      <c r="N171" s="282"/>
      <c r="O171" s="282"/>
      <c r="P171" s="282"/>
      <c r="Q171" s="282"/>
      <c r="R171" s="282"/>
      <c r="S171" s="282"/>
      <c r="T171" s="28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84" t="s">
        <v>1361</v>
      </c>
      <c r="AU171" s="284" t="s">
        <v>88</v>
      </c>
      <c r="AV171" s="15" t="s">
        <v>86</v>
      </c>
      <c r="AW171" s="15" t="s">
        <v>34</v>
      </c>
      <c r="AX171" s="15" t="s">
        <v>78</v>
      </c>
      <c r="AY171" s="284" t="s">
        <v>159</v>
      </c>
    </row>
    <row r="172" s="13" customFormat="1">
      <c r="A172" s="13"/>
      <c r="B172" s="252"/>
      <c r="C172" s="253"/>
      <c r="D172" s="254" t="s">
        <v>1361</v>
      </c>
      <c r="E172" s="255" t="s">
        <v>1</v>
      </c>
      <c r="F172" s="256" t="s">
        <v>2104</v>
      </c>
      <c r="G172" s="253"/>
      <c r="H172" s="257">
        <v>283.87</v>
      </c>
      <c r="I172" s="258"/>
      <c r="J172" s="253"/>
      <c r="K172" s="253"/>
      <c r="L172" s="259"/>
      <c r="M172" s="260"/>
      <c r="N172" s="261"/>
      <c r="O172" s="261"/>
      <c r="P172" s="261"/>
      <c r="Q172" s="261"/>
      <c r="R172" s="261"/>
      <c r="S172" s="261"/>
      <c r="T172" s="26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3" t="s">
        <v>1361</v>
      </c>
      <c r="AU172" s="263" t="s">
        <v>88</v>
      </c>
      <c r="AV172" s="13" t="s">
        <v>88</v>
      </c>
      <c r="AW172" s="13" t="s">
        <v>34</v>
      </c>
      <c r="AX172" s="13" t="s">
        <v>78</v>
      </c>
      <c r="AY172" s="263" t="s">
        <v>159</v>
      </c>
    </row>
    <row r="173" s="14" customFormat="1">
      <c r="A173" s="14"/>
      <c r="B173" s="264"/>
      <c r="C173" s="265"/>
      <c r="D173" s="254" t="s">
        <v>1361</v>
      </c>
      <c r="E173" s="266" t="s">
        <v>1</v>
      </c>
      <c r="F173" s="267" t="s">
        <v>1363</v>
      </c>
      <c r="G173" s="265"/>
      <c r="H173" s="268">
        <v>667.56500000000005</v>
      </c>
      <c r="I173" s="269"/>
      <c r="J173" s="265"/>
      <c r="K173" s="265"/>
      <c r="L173" s="270"/>
      <c r="M173" s="271"/>
      <c r="N173" s="272"/>
      <c r="O173" s="272"/>
      <c r="P173" s="272"/>
      <c r="Q173" s="272"/>
      <c r="R173" s="272"/>
      <c r="S173" s="272"/>
      <c r="T173" s="27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4" t="s">
        <v>1361</v>
      </c>
      <c r="AU173" s="274" t="s">
        <v>88</v>
      </c>
      <c r="AV173" s="14" t="s">
        <v>168</v>
      </c>
      <c r="AW173" s="14" t="s">
        <v>34</v>
      </c>
      <c r="AX173" s="14" t="s">
        <v>86</v>
      </c>
      <c r="AY173" s="274" t="s">
        <v>159</v>
      </c>
    </row>
    <row r="174" s="2" customFormat="1" ht="37.8" customHeight="1">
      <c r="A174" s="39"/>
      <c r="B174" s="40"/>
      <c r="C174" s="235" t="s">
        <v>217</v>
      </c>
      <c r="D174" s="235" t="s">
        <v>316</v>
      </c>
      <c r="E174" s="236" t="s">
        <v>2010</v>
      </c>
      <c r="F174" s="237" t="s">
        <v>2011</v>
      </c>
      <c r="G174" s="238" t="s">
        <v>1373</v>
      </c>
      <c r="H174" s="239">
        <v>99.825000000000003</v>
      </c>
      <c r="I174" s="240"/>
      <c r="J174" s="241">
        <f>ROUND(I174*H174,2)</f>
        <v>0</v>
      </c>
      <c r="K174" s="242"/>
      <c r="L174" s="45"/>
      <c r="M174" s="243" t="s">
        <v>1</v>
      </c>
      <c r="N174" s="244" t="s">
        <v>43</v>
      </c>
      <c r="O174" s="92"/>
      <c r="P174" s="231">
        <f>O174*H174</f>
        <v>0</v>
      </c>
      <c r="Q174" s="231">
        <v>0</v>
      </c>
      <c r="R174" s="231">
        <f>Q174*H174</f>
        <v>0</v>
      </c>
      <c r="S174" s="231">
        <v>0</v>
      </c>
      <c r="T174" s="232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3" t="s">
        <v>168</v>
      </c>
      <c r="AT174" s="233" t="s">
        <v>316</v>
      </c>
      <c r="AU174" s="233" t="s">
        <v>88</v>
      </c>
      <c r="AY174" s="18" t="s">
        <v>159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8" t="s">
        <v>86</v>
      </c>
      <c r="BK174" s="234">
        <f>ROUND(I174*H174,2)</f>
        <v>0</v>
      </c>
      <c r="BL174" s="18" t="s">
        <v>168</v>
      </c>
      <c r="BM174" s="233" t="s">
        <v>2105</v>
      </c>
    </row>
    <row r="175" s="13" customFormat="1">
      <c r="A175" s="13"/>
      <c r="B175" s="252"/>
      <c r="C175" s="253"/>
      <c r="D175" s="254" t="s">
        <v>1361</v>
      </c>
      <c r="E175" s="255" t="s">
        <v>1</v>
      </c>
      <c r="F175" s="256" t="s">
        <v>2106</v>
      </c>
      <c r="G175" s="253"/>
      <c r="H175" s="257">
        <v>383.69499999999999</v>
      </c>
      <c r="I175" s="258"/>
      <c r="J175" s="253"/>
      <c r="K175" s="253"/>
      <c r="L175" s="259"/>
      <c r="M175" s="260"/>
      <c r="N175" s="261"/>
      <c r="O175" s="261"/>
      <c r="P175" s="261"/>
      <c r="Q175" s="261"/>
      <c r="R175" s="261"/>
      <c r="S175" s="261"/>
      <c r="T175" s="26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3" t="s">
        <v>1361</v>
      </c>
      <c r="AU175" s="263" t="s">
        <v>88</v>
      </c>
      <c r="AV175" s="13" t="s">
        <v>88</v>
      </c>
      <c r="AW175" s="13" t="s">
        <v>34</v>
      </c>
      <c r="AX175" s="13" t="s">
        <v>78</v>
      </c>
      <c r="AY175" s="263" t="s">
        <v>159</v>
      </c>
    </row>
    <row r="176" s="13" customFormat="1">
      <c r="A176" s="13"/>
      <c r="B176" s="252"/>
      <c r="C176" s="253"/>
      <c r="D176" s="254" t="s">
        <v>1361</v>
      </c>
      <c r="E176" s="255" t="s">
        <v>1</v>
      </c>
      <c r="F176" s="256" t="s">
        <v>2107</v>
      </c>
      <c r="G176" s="253"/>
      <c r="H176" s="257">
        <v>-283.87</v>
      </c>
      <c r="I176" s="258"/>
      <c r="J176" s="253"/>
      <c r="K176" s="253"/>
      <c r="L176" s="259"/>
      <c r="M176" s="260"/>
      <c r="N176" s="261"/>
      <c r="O176" s="261"/>
      <c r="P176" s="261"/>
      <c r="Q176" s="261"/>
      <c r="R176" s="261"/>
      <c r="S176" s="261"/>
      <c r="T176" s="26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3" t="s">
        <v>1361</v>
      </c>
      <c r="AU176" s="263" t="s">
        <v>88</v>
      </c>
      <c r="AV176" s="13" t="s">
        <v>88</v>
      </c>
      <c r="AW176" s="13" t="s">
        <v>34</v>
      </c>
      <c r="AX176" s="13" t="s">
        <v>78</v>
      </c>
      <c r="AY176" s="263" t="s">
        <v>159</v>
      </c>
    </row>
    <row r="177" s="14" customFormat="1">
      <c r="A177" s="14"/>
      <c r="B177" s="264"/>
      <c r="C177" s="265"/>
      <c r="D177" s="254" t="s">
        <v>1361</v>
      </c>
      <c r="E177" s="266" t="s">
        <v>1</v>
      </c>
      <c r="F177" s="267" t="s">
        <v>1363</v>
      </c>
      <c r="G177" s="265"/>
      <c r="H177" s="268">
        <v>99.825000000000003</v>
      </c>
      <c r="I177" s="269"/>
      <c r="J177" s="265"/>
      <c r="K177" s="265"/>
      <c r="L177" s="270"/>
      <c r="M177" s="271"/>
      <c r="N177" s="272"/>
      <c r="O177" s="272"/>
      <c r="P177" s="272"/>
      <c r="Q177" s="272"/>
      <c r="R177" s="272"/>
      <c r="S177" s="272"/>
      <c r="T177" s="27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4" t="s">
        <v>1361</v>
      </c>
      <c r="AU177" s="274" t="s">
        <v>88</v>
      </c>
      <c r="AV177" s="14" t="s">
        <v>168</v>
      </c>
      <c r="AW177" s="14" t="s">
        <v>34</v>
      </c>
      <c r="AX177" s="14" t="s">
        <v>86</v>
      </c>
      <c r="AY177" s="274" t="s">
        <v>159</v>
      </c>
    </row>
    <row r="178" s="2" customFormat="1" ht="37.8" customHeight="1">
      <c r="A178" s="39"/>
      <c r="B178" s="40"/>
      <c r="C178" s="235" t="s">
        <v>8</v>
      </c>
      <c r="D178" s="235" t="s">
        <v>316</v>
      </c>
      <c r="E178" s="236" t="s">
        <v>2015</v>
      </c>
      <c r="F178" s="237" t="s">
        <v>2016</v>
      </c>
      <c r="G178" s="238" t="s">
        <v>1373</v>
      </c>
      <c r="H178" s="239">
        <v>499.125</v>
      </c>
      <c r="I178" s="240"/>
      <c r="J178" s="241">
        <f>ROUND(I178*H178,2)</f>
        <v>0</v>
      </c>
      <c r="K178" s="242"/>
      <c r="L178" s="45"/>
      <c r="M178" s="243" t="s">
        <v>1</v>
      </c>
      <c r="N178" s="244" t="s">
        <v>43</v>
      </c>
      <c r="O178" s="92"/>
      <c r="P178" s="231">
        <f>O178*H178</f>
        <v>0</v>
      </c>
      <c r="Q178" s="231">
        <v>0</v>
      </c>
      <c r="R178" s="231">
        <f>Q178*H178</f>
        <v>0</v>
      </c>
      <c r="S178" s="231">
        <v>0</v>
      </c>
      <c r="T178" s="232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3" t="s">
        <v>168</v>
      </c>
      <c r="AT178" s="233" t="s">
        <v>316</v>
      </c>
      <c r="AU178" s="233" t="s">
        <v>88</v>
      </c>
      <c r="AY178" s="18" t="s">
        <v>159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8" t="s">
        <v>86</v>
      </c>
      <c r="BK178" s="234">
        <f>ROUND(I178*H178,2)</f>
        <v>0</v>
      </c>
      <c r="BL178" s="18" t="s">
        <v>168</v>
      </c>
      <c r="BM178" s="233" t="s">
        <v>2108</v>
      </c>
    </row>
    <row r="179" s="13" customFormat="1">
      <c r="A179" s="13"/>
      <c r="B179" s="252"/>
      <c r="C179" s="253"/>
      <c r="D179" s="254" t="s">
        <v>1361</v>
      </c>
      <c r="E179" s="255" t="s">
        <v>1</v>
      </c>
      <c r="F179" s="256" t="s">
        <v>2109</v>
      </c>
      <c r="G179" s="253"/>
      <c r="H179" s="257">
        <v>499.125</v>
      </c>
      <c r="I179" s="258"/>
      <c r="J179" s="253"/>
      <c r="K179" s="253"/>
      <c r="L179" s="259"/>
      <c r="M179" s="260"/>
      <c r="N179" s="261"/>
      <c r="O179" s="261"/>
      <c r="P179" s="261"/>
      <c r="Q179" s="261"/>
      <c r="R179" s="261"/>
      <c r="S179" s="261"/>
      <c r="T179" s="26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3" t="s">
        <v>1361</v>
      </c>
      <c r="AU179" s="263" t="s">
        <v>88</v>
      </c>
      <c r="AV179" s="13" t="s">
        <v>88</v>
      </c>
      <c r="AW179" s="13" t="s">
        <v>34</v>
      </c>
      <c r="AX179" s="13" t="s">
        <v>78</v>
      </c>
      <c r="AY179" s="263" t="s">
        <v>159</v>
      </c>
    </row>
    <row r="180" s="14" customFormat="1">
      <c r="A180" s="14"/>
      <c r="B180" s="264"/>
      <c r="C180" s="265"/>
      <c r="D180" s="254" t="s">
        <v>1361</v>
      </c>
      <c r="E180" s="266" t="s">
        <v>1</v>
      </c>
      <c r="F180" s="267" t="s">
        <v>1363</v>
      </c>
      <c r="G180" s="265"/>
      <c r="H180" s="268">
        <v>499.125</v>
      </c>
      <c r="I180" s="269"/>
      <c r="J180" s="265"/>
      <c r="K180" s="265"/>
      <c r="L180" s="270"/>
      <c r="M180" s="271"/>
      <c r="N180" s="272"/>
      <c r="O180" s="272"/>
      <c r="P180" s="272"/>
      <c r="Q180" s="272"/>
      <c r="R180" s="272"/>
      <c r="S180" s="272"/>
      <c r="T180" s="27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4" t="s">
        <v>1361</v>
      </c>
      <c r="AU180" s="274" t="s">
        <v>88</v>
      </c>
      <c r="AV180" s="14" t="s">
        <v>168</v>
      </c>
      <c r="AW180" s="14" t="s">
        <v>34</v>
      </c>
      <c r="AX180" s="14" t="s">
        <v>86</v>
      </c>
      <c r="AY180" s="274" t="s">
        <v>159</v>
      </c>
    </row>
    <row r="181" s="2" customFormat="1" ht="24.15" customHeight="1">
      <c r="A181" s="39"/>
      <c r="B181" s="40"/>
      <c r="C181" s="235" t="s">
        <v>224</v>
      </c>
      <c r="D181" s="235" t="s">
        <v>316</v>
      </c>
      <c r="E181" s="236" t="s">
        <v>1382</v>
      </c>
      <c r="F181" s="237" t="s">
        <v>1383</v>
      </c>
      <c r="G181" s="238" t="s">
        <v>1373</v>
      </c>
      <c r="H181" s="239">
        <v>283.87</v>
      </c>
      <c r="I181" s="240"/>
      <c r="J181" s="241">
        <f>ROUND(I181*H181,2)</f>
        <v>0</v>
      </c>
      <c r="K181" s="242"/>
      <c r="L181" s="45"/>
      <c r="M181" s="243" t="s">
        <v>1</v>
      </c>
      <c r="N181" s="244" t="s">
        <v>43</v>
      </c>
      <c r="O181" s="92"/>
      <c r="P181" s="231">
        <f>O181*H181</f>
        <v>0</v>
      </c>
      <c r="Q181" s="231">
        <v>0</v>
      </c>
      <c r="R181" s="231">
        <f>Q181*H181</f>
        <v>0</v>
      </c>
      <c r="S181" s="231">
        <v>0</v>
      </c>
      <c r="T181" s="232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3" t="s">
        <v>168</v>
      </c>
      <c r="AT181" s="233" t="s">
        <v>316</v>
      </c>
      <c r="AU181" s="233" t="s">
        <v>88</v>
      </c>
      <c r="AY181" s="18" t="s">
        <v>159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8" t="s">
        <v>86</v>
      </c>
      <c r="BK181" s="234">
        <f>ROUND(I181*H181,2)</f>
        <v>0</v>
      </c>
      <c r="BL181" s="18" t="s">
        <v>168</v>
      </c>
      <c r="BM181" s="233" t="s">
        <v>2110</v>
      </c>
    </row>
    <row r="182" s="15" customFormat="1">
      <c r="A182" s="15"/>
      <c r="B182" s="275"/>
      <c r="C182" s="276"/>
      <c r="D182" s="254" t="s">
        <v>1361</v>
      </c>
      <c r="E182" s="277" t="s">
        <v>1</v>
      </c>
      <c r="F182" s="278" t="s">
        <v>1385</v>
      </c>
      <c r="G182" s="276"/>
      <c r="H182" s="277" t="s">
        <v>1</v>
      </c>
      <c r="I182" s="279"/>
      <c r="J182" s="276"/>
      <c r="K182" s="276"/>
      <c r="L182" s="280"/>
      <c r="M182" s="281"/>
      <c r="N182" s="282"/>
      <c r="O182" s="282"/>
      <c r="P182" s="282"/>
      <c r="Q182" s="282"/>
      <c r="R182" s="282"/>
      <c r="S182" s="282"/>
      <c r="T182" s="283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84" t="s">
        <v>1361</v>
      </c>
      <c r="AU182" s="284" t="s">
        <v>88</v>
      </c>
      <c r="AV182" s="15" t="s">
        <v>86</v>
      </c>
      <c r="AW182" s="15" t="s">
        <v>34</v>
      </c>
      <c r="AX182" s="15" t="s">
        <v>78</v>
      </c>
      <c r="AY182" s="284" t="s">
        <v>159</v>
      </c>
    </row>
    <row r="183" s="13" customFormat="1">
      <c r="A183" s="13"/>
      <c r="B183" s="252"/>
      <c r="C183" s="253"/>
      <c r="D183" s="254" t="s">
        <v>1361</v>
      </c>
      <c r="E183" s="255" t="s">
        <v>1</v>
      </c>
      <c r="F183" s="256" t="s">
        <v>2104</v>
      </c>
      <c r="G183" s="253"/>
      <c r="H183" s="257">
        <v>283.87</v>
      </c>
      <c r="I183" s="258"/>
      <c r="J183" s="253"/>
      <c r="K183" s="253"/>
      <c r="L183" s="259"/>
      <c r="M183" s="260"/>
      <c r="N183" s="261"/>
      <c r="O183" s="261"/>
      <c r="P183" s="261"/>
      <c r="Q183" s="261"/>
      <c r="R183" s="261"/>
      <c r="S183" s="261"/>
      <c r="T183" s="26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3" t="s">
        <v>1361</v>
      </c>
      <c r="AU183" s="263" t="s">
        <v>88</v>
      </c>
      <c r="AV183" s="13" t="s">
        <v>88</v>
      </c>
      <c r="AW183" s="13" t="s">
        <v>34</v>
      </c>
      <c r="AX183" s="13" t="s">
        <v>78</v>
      </c>
      <c r="AY183" s="263" t="s">
        <v>159</v>
      </c>
    </row>
    <row r="184" s="14" customFormat="1">
      <c r="A184" s="14"/>
      <c r="B184" s="264"/>
      <c r="C184" s="265"/>
      <c r="D184" s="254" t="s">
        <v>1361</v>
      </c>
      <c r="E184" s="266" t="s">
        <v>1</v>
      </c>
      <c r="F184" s="267" t="s">
        <v>1363</v>
      </c>
      <c r="G184" s="265"/>
      <c r="H184" s="268">
        <v>283.87</v>
      </c>
      <c r="I184" s="269"/>
      <c r="J184" s="265"/>
      <c r="K184" s="265"/>
      <c r="L184" s="270"/>
      <c r="M184" s="271"/>
      <c r="N184" s="272"/>
      <c r="O184" s="272"/>
      <c r="P184" s="272"/>
      <c r="Q184" s="272"/>
      <c r="R184" s="272"/>
      <c r="S184" s="272"/>
      <c r="T184" s="27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4" t="s">
        <v>1361</v>
      </c>
      <c r="AU184" s="274" t="s">
        <v>88</v>
      </c>
      <c r="AV184" s="14" t="s">
        <v>168</v>
      </c>
      <c r="AW184" s="14" t="s">
        <v>34</v>
      </c>
      <c r="AX184" s="14" t="s">
        <v>86</v>
      </c>
      <c r="AY184" s="274" t="s">
        <v>159</v>
      </c>
    </row>
    <row r="185" s="2" customFormat="1" ht="33" customHeight="1">
      <c r="A185" s="39"/>
      <c r="B185" s="40"/>
      <c r="C185" s="235" t="s">
        <v>228</v>
      </c>
      <c r="D185" s="235" t="s">
        <v>316</v>
      </c>
      <c r="E185" s="236" t="s">
        <v>2022</v>
      </c>
      <c r="F185" s="237" t="s">
        <v>2023</v>
      </c>
      <c r="G185" s="238" t="s">
        <v>1427</v>
      </c>
      <c r="H185" s="239">
        <v>179.685</v>
      </c>
      <c r="I185" s="240"/>
      <c r="J185" s="241">
        <f>ROUND(I185*H185,2)</f>
        <v>0</v>
      </c>
      <c r="K185" s="242"/>
      <c r="L185" s="45"/>
      <c r="M185" s="243" t="s">
        <v>1</v>
      </c>
      <c r="N185" s="244" t="s">
        <v>43</v>
      </c>
      <c r="O185" s="92"/>
      <c r="P185" s="231">
        <f>O185*H185</f>
        <v>0</v>
      </c>
      <c r="Q185" s="231">
        <v>0</v>
      </c>
      <c r="R185" s="231">
        <f>Q185*H185</f>
        <v>0</v>
      </c>
      <c r="S185" s="231">
        <v>0</v>
      </c>
      <c r="T185" s="232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3" t="s">
        <v>168</v>
      </c>
      <c r="AT185" s="233" t="s">
        <v>316</v>
      </c>
      <c r="AU185" s="233" t="s">
        <v>88</v>
      </c>
      <c r="AY185" s="18" t="s">
        <v>159</v>
      </c>
      <c r="BE185" s="234">
        <f>IF(N185="základní",J185,0)</f>
        <v>0</v>
      </c>
      <c r="BF185" s="234">
        <f>IF(N185="snížená",J185,0)</f>
        <v>0</v>
      </c>
      <c r="BG185" s="234">
        <f>IF(N185="zákl. přenesená",J185,0)</f>
        <v>0</v>
      </c>
      <c r="BH185" s="234">
        <f>IF(N185="sníž. přenesená",J185,0)</f>
        <v>0</v>
      </c>
      <c r="BI185" s="234">
        <f>IF(N185="nulová",J185,0)</f>
        <v>0</v>
      </c>
      <c r="BJ185" s="18" t="s">
        <v>86</v>
      </c>
      <c r="BK185" s="234">
        <f>ROUND(I185*H185,2)</f>
        <v>0</v>
      </c>
      <c r="BL185" s="18" t="s">
        <v>168</v>
      </c>
      <c r="BM185" s="233" t="s">
        <v>2111</v>
      </c>
    </row>
    <row r="186" s="13" customFormat="1">
      <c r="A186" s="13"/>
      <c r="B186" s="252"/>
      <c r="C186" s="253"/>
      <c r="D186" s="254" t="s">
        <v>1361</v>
      </c>
      <c r="E186" s="255" t="s">
        <v>1</v>
      </c>
      <c r="F186" s="256" t="s">
        <v>2112</v>
      </c>
      <c r="G186" s="253"/>
      <c r="H186" s="257">
        <v>179.685</v>
      </c>
      <c r="I186" s="258"/>
      <c r="J186" s="253"/>
      <c r="K186" s="253"/>
      <c r="L186" s="259"/>
      <c r="M186" s="260"/>
      <c r="N186" s="261"/>
      <c r="O186" s="261"/>
      <c r="P186" s="261"/>
      <c r="Q186" s="261"/>
      <c r="R186" s="261"/>
      <c r="S186" s="261"/>
      <c r="T186" s="26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3" t="s">
        <v>1361</v>
      </c>
      <c r="AU186" s="263" t="s">
        <v>88</v>
      </c>
      <c r="AV186" s="13" t="s">
        <v>88</v>
      </c>
      <c r="AW186" s="13" t="s">
        <v>34</v>
      </c>
      <c r="AX186" s="13" t="s">
        <v>78</v>
      </c>
      <c r="AY186" s="263" t="s">
        <v>159</v>
      </c>
    </row>
    <row r="187" s="14" customFormat="1">
      <c r="A187" s="14"/>
      <c r="B187" s="264"/>
      <c r="C187" s="265"/>
      <c r="D187" s="254" t="s">
        <v>1361</v>
      </c>
      <c r="E187" s="266" t="s">
        <v>1</v>
      </c>
      <c r="F187" s="267" t="s">
        <v>1363</v>
      </c>
      <c r="G187" s="265"/>
      <c r="H187" s="268">
        <v>179.685</v>
      </c>
      <c r="I187" s="269"/>
      <c r="J187" s="265"/>
      <c r="K187" s="265"/>
      <c r="L187" s="270"/>
      <c r="M187" s="271"/>
      <c r="N187" s="272"/>
      <c r="O187" s="272"/>
      <c r="P187" s="272"/>
      <c r="Q187" s="272"/>
      <c r="R187" s="272"/>
      <c r="S187" s="272"/>
      <c r="T187" s="27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4" t="s">
        <v>1361</v>
      </c>
      <c r="AU187" s="274" t="s">
        <v>88</v>
      </c>
      <c r="AV187" s="14" t="s">
        <v>168</v>
      </c>
      <c r="AW187" s="14" t="s">
        <v>34</v>
      </c>
      <c r="AX187" s="14" t="s">
        <v>86</v>
      </c>
      <c r="AY187" s="274" t="s">
        <v>159</v>
      </c>
    </row>
    <row r="188" s="2" customFormat="1" ht="16.5" customHeight="1">
      <c r="A188" s="39"/>
      <c r="B188" s="40"/>
      <c r="C188" s="235" t="s">
        <v>234</v>
      </c>
      <c r="D188" s="235" t="s">
        <v>316</v>
      </c>
      <c r="E188" s="236" t="s">
        <v>2026</v>
      </c>
      <c r="F188" s="237" t="s">
        <v>2027</v>
      </c>
      <c r="G188" s="238" t="s">
        <v>1373</v>
      </c>
      <c r="H188" s="239">
        <v>99.825000000000003</v>
      </c>
      <c r="I188" s="240"/>
      <c r="J188" s="241">
        <f>ROUND(I188*H188,2)</f>
        <v>0</v>
      </c>
      <c r="K188" s="242"/>
      <c r="L188" s="45"/>
      <c r="M188" s="243" t="s">
        <v>1</v>
      </c>
      <c r="N188" s="244" t="s">
        <v>43</v>
      </c>
      <c r="O188" s="92"/>
      <c r="P188" s="231">
        <f>O188*H188</f>
        <v>0</v>
      </c>
      <c r="Q188" s="231">
        <v>0</v>
      </c>
      <c r="R188" s="231">
        <f>Q188*H188</f>
        <v>0</v>
      </c>
      <c r="S188" s="231">
        <v>0</v>
      </c>
      <c r="T188" s="232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3" t="s">
        <v>168</v>
      </c>
      <c r="AT188" s="233" t="s">
        <v>316</v>
      </c>
      <c r="AU188" s="233" t="s">
        <v>88</v>
      </c>
      <c r="AY188" s="18" t="s">
        <v>159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8" t="s">
        <v>86</v>
      </c>
      <c r="BK188" s="234">
        <f>ROUND(I188*H188,2)</f>
        <v>0</v>
      </c>
      <c r="BL188" s="18" t="s">
        <v>168</v>
      </c>
      <c r="BM188" s="233" t="s">
        <v>2113</v>
      </c>
    </row>
    <row r="189" s="13" customFormat="1">
      <c r="A189" s="13"/>
      <c r="B189" s="252"/>
      <c r="C189" s="253"/>
      <c r="D189" s="254" t="s">
        <v>1361</v>
      </c>
      <c r="E189" s="255" t="s">
        <v>1</v>
      </c>
      <c r="F189" s="256" t="s">
        <v>2114</v>
      </c>
      <c r="G189" s="253"/>
      <c r="H189" s="257">
        <v>99.825000000000003</v>
      </c>
      <c r="I189" s="258"/>
      <c r="J189" s="253"/>
      <c r="K189" s="253"/>
      <c r="L189" s="259"/>
      <c r="M189" s="260"/>
      <c r="N189" s="261"/>
      <c r="O189" s="261"/>
      <c r="P189" s="261"/>
      <c r="Q189" s="261"/>
      <c r="R189" s="261"/>
      <c r="S189" s="261"/>
      <c r="T189" s="26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3" t="s">
        <v>1361</v>
      </c>
      <c r="AU189" s="263" t="s">
        <v>88</v>
      </c>
      <c r="AV189" s="13" t="s">
        <v>88</v>
      </c>
      <c r="AW189" s="13" t="s">
        <v>34</v>
      </c>
      <c r="AX189" s="13" t="s">
        <v>78</v>
      </c>
      <c r="AY189" s="263" t="s">
        <v>159</v>
      </c>
    </row>
    <row r="190" s="14" customFormat="1">
      <c r="A190" s="14"/>
      <c r="B190" s="264"/>
      <c r="C190" s="265"/>
      <c r="D190" s="254" t="s">
        <v>1361</v>
      </c>
      <c r="E190" s="266" t="s">
        <v>1</v>
      </c>
      <c r="F190" s="267" t="s">
        <v>1363</v>
      </c>
      <c r="G190" s="265"/>
      <c r="H190" s="268">
        <v>99.825000000000003</v>
      </c>
      <c r="I190" s="269"/>
      <c r="J190" s="265"/>
      <c r="K190" s="265"/>
      <c r="L190" s="270"/>
      <c r="M190" s="271"/>
      <c r="N190" s="272"/>
      <c r="O190" s="272"/>
      <c r="P190" s="272"/>
      <c r="Q190" s="272"/>
      <c r="R190" s="272"/>
      <c r="S190" s="272"/>
      <c r="T190" s="27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4" t="s">
        <v>1361</v>
      </c>
      <c r="AU190" s="274" t="s">
        <v>88</v>
      </c>
      <c r="AV190" s="14" t="s">
        <v>168</v>
      </c>
      <c r="AW190" s="14" t="s">
        <v>34</v>
      </c>
      <c r="AX190" s="14" t="s">
        <v>86</v>
      </c>
      <c r="AY190" s="274" t="s">
        <v>159</v>
      </c>
    </row>
    <row r="191" s="2" customFormat="1" ht="24.15" customHeight="1">
      <c r="A191" s="39"/>
      <c r="B191" s="40"/>
      <c r="C191" s="235" t="s">
        <v>238</v>
      </c>
      <c r="D191" s="235" t="s">
        <v>316</v>
      </c>
      <c r="E191" s="236" t="s">
        <v>1386</v>
      </c>
      <c r="F191" s="237" t="s">
        <v>1387</v>
      </c>
      <c r="G191" s="238" t="s">
        <v>1373</v>
      </c>
      <c r="H191" s="239">
        <v>283.87</v>
      </c>
      <c r="I191" s="240"/>
      <c r="J191" s="241">
        <f>ROUND(I191*H191,2)</f>
        <v>0</v>
      </c>
      <c r="K191" s="242"/>
      <c r="L191" s="45"/>
      <c r="M191" s="243" t="s">
        <v>1</v>
      </c>
      <c r="N191" s="244" t="s">
        <v>43</v>
      </c>
      <c r="O191" s="92"/>
      <c r="P191" s="231">
        <f>O191*H191</f>
        <v>0</v>
      </c>
      <c r="Q191" s="231">
        <v>0</v>
      </c>
      <c r="R191" s="231">
        <f>Q191*H191</f>
        <v>0</v>
      </c>
      <c r="S191" s="231">
        <v>0</v>
      </c>
      <c r="T191" s="232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3" t="s">
        <v>168</v>
      </c>
      <c r="AT191" s="233" t="s">
        <v>316</v>
      </c>
      <c r="AU191" s="233" t="s">
        <v>88</v>
      </c>
      <c r="AY191" s="18" t="s">
        <v>159</v>
      </c>
      <c r="BE191" s="234">
        <f>IF(N191="základní",J191,0)</f>
        <v>0</v>
      </c>
      <c r="BF191" s="234">
        <f>IF(N191="snížená",J191,0)</f>
        <v>0</v>
      </c>
      <c r="BG191" s="234">
        <f>IF(N191="zákl. přenesená",J191,0)</f>
        <v>0</v>
      </c>
      <c r="BH191" s="234">
        <f>IF(N191="sníž. přenesená",J191,0)</f>
        <v>0</v>
      </c>
      <c r="BI191" s="234">
        <f>IF(N191="nulová",J191,0)</f>
        <v>0</v>
      </c>
      <c r="BJ191" s="18" t="s">
        <v>86</v>
      </c>
      <c r="BK191" s="234">
        <f>ROUND(I191*H191,2)</f>
        <v>0</v>
      </c>
      <c r="BL191" s="18" t="s">
        <v>168</v>
      </c>
      <c r="BM191" s="233" t="s">
        <v>2115</v>
      </c>
    </row>
    <row r="192" s="15" customFormat="1">
      <c r="A192" s="15"/>
      <c r="B192" s="275"/>
      <c r="C192" s="276"/>
      <c r="D192" s="254" t="s">
        <v>1361</v>
      </c>
      <c r="E192" s="277" t="s">
        <v>1</v>
      </c>
      <c r="F192" s="278" t="s">
        <v>2116</v>
      </c>
      <c r="G192" s="276"/>
      <c r="H192" s="277" t="s">
        <v>1</v>
      </c>
      <c r="I192" s="279"/>
      <c r="J192" s="276"/>
      <c r="K192" s="276"/>
      <c r="L192" s="280"/>
      <c r="M192" s="281"/>
      <c r="N192" s="282"/>
      <c r="O192" s="282"/>
      <c r="P192" s="282"/>
      <c r="Q192" s="282"/>
      <c r="R192" s="282"/>
      <c r="S192" s="282"/>
      <c r="T192" s="283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84" t="s">
        <v>1361</v>
      </c>
      <c r="AU192" s="284" t="s">
        <v>88</v>
      </c>
      <c r="AV192" s="15" t="s">
        <v>86</v>
      </c>
      <c r="AW192" s="15" t="s">
        <v>34</v>
      </c>
      <c r="AX192" s="15" t="s">
        <v>78</v>
      </c>
      <c r="AY192" s="284" t="s">
        <v>159</v>
      </c>
    </row>
    <row r="193" s="13" customFormat="1">
      <c r="A193" s="13"/>
      <c r="B193" s="252"/>
      <c r="C193" s="253"/>
      <c r="D193" s="254" t="s">
        <v>1361</v>
      </c>
      <c r="E193" s="255" t="s">
        <v>1</v>
      </c>
      <c r="F193" s="256" t="s">
        <v>2117</v>
      </c>
      <c r="G193" s="253"/>
      <c r="H193" s="257">
        <v>98.459999999999994</v>
      </c>
      <c r="I193" s="258"/>
      <c r="J193" s="253"/>
      <c r="K193" s="253"/>
      <c r="L193" s="259"/>
      <c r="M193" s="260"/>
      <c r="N193" s="261"/>
      <c r="O193" s="261"/>
      <c r="P193" s="261"/>
      <c r="Q193" s="261"/>
      <c r="R193" s="261"/>
      <c r="S193" s="261"/>
      <c r="T193" s="26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3" t="s">
        <v>1361</v>
      </c>
      <c r="AU193" s="263" t="s">
        <v>88</v>
      </c>
      <c r="AV193" s="13" t="s">
        <v>88</v>
      </c>
      <c r="AW193" s="13" t="s">
        <v>34</v>
      </c>
      <c r="AX193" s="13" t="s">
        <v>78</v>
      </c>
      <c r="AY193" s="263" t="s">
        <v>159</v>
      </c>
    </row>
    <row r="194" s="15" customFormat="1">
      <c r="A194" s="15"/>
      <c r="B194" s="275"/>
      <c r="C194" s="276"/>
      <c r="D194" s="254" t="s">
        <v>1361</v>
      </c>
      <c r="E194" s="277" t="s">
        <v>1</v>
      </c>
      <c r="F194" s="278" t="s">
        <v>2118</v>
      </c>
      <c r="G194" s="276"/>
      <c r="H194" s="277" t="s">
        <v>1</v>
      </c>
      <c r="I194" s="279"/>
      <c r="J194" s="276"/>
      <c r="K194" s="276"/>
      <c r="L194" s="280"/>
      <c r="M194" s="281"/>
      <c r="N194" s="282"/>
      <c r="O194" s="282"/>
      <c r="P194" s="282"/>
      <c r="Q194" s="282"/>
      <c r="R194" s="282"/>
      <c r="S194" s="282"/>
      <c r="T194" s="283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84" t="s">
        <v>1361</v>
      </c>
      <c r="AU194" s="284" t="s">
        <v>88</v>
      </c>
      <c r="AV194" s="15" t="s">
        <v>86</v>
      </c>
      <c r="AW194" s="15" t="s">
        <v>34</v>
      </c>
      <c r="AX194" s="15" t="s">
        <v>78</v>
      </c>
      <c r="AY194" s="284" t="s">
        <v>159</v>
      </c>
    </row>
    <row r="195" s="13" customFormat="1">
      <c r="A195" s="13"/>
      <c r="B195" s="252"/>
      <c r="C195" s="253"/>
      <c r="D195" s="254" t="s">
        <v>1361</v>
      </c>
      <c r="E195" s="255" t="s">
        <v>1</v>
      </c>
      <c r="F195" s="256" t="s">
        <v>2119</v>
      </c>
      <c r="G195" s="253"/>
      <c r="H195" s="257">
        <v>44.960000000000001</v>
      </c>
      <c r="I195" s="258"/>
      <c r="J195" s="253"/>
      <c r="K195" s="253"/>
      <c r="L195" s="259"/>
      <c r="M195" s="260"/>
      <c r="N195" s="261"/>
      <c r="O195" s="261"/>
      <c r="P195" s="261"/>
      <c r="Q195" s="261"/>
      <c r="R195" s="261"/>
      <c r="S195" s="261"/>
      <c r="T195" s="26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3" t="s">
        <v>1361</v>
      </c>
      <c r="AU195" s="263" t="s">
        <v>88</v>
      </c>
      <c r="AV195" s="13" t="s">
        <v>88</v>
      </c>
      <c r="AW195" s="13" t="s">
        <v>34</v>
      </c>
      <c r="AX195" s="13" t="s">
        <v>78</v>
      </c>
      <c r="AY195" s="263" t="s">
        <v>159</v>
      </c>
    </row>
    <row r="196" s="15" customFormat="1">
      <c r="A196" s="15"/>
      <c r="B196" s="275"/>
      <c r="C196" s="276"/>
      <c r="D196" s="254" t="s">
        <v>1361</v>
      </c>
      <c r="E196" s="277" t="s">
        <v>1</v>
      </c>
      <c r="F196" s="278" t="s">
        <v>2120</v>
      </c>
      <c r="G196" s="276"/>
      <c r="H196" s="277" t="s">
        <v>1</v>
      </c>
      <c r="I196" s="279"/>
      <c r="J196" s="276"/>
      <c r="K196" s="276"/>
      <c r="L196" s="280"/>
      <c r="M196" s="281"/>
      <c r="N196" s="282"/>
      <c r="O196" s="282"/>
      <c r="P196" s="282"/>
      <c r="Q196" s="282"/>
      <c r="R196" s="282"/>
      <c r="S196" s="282"/>
      <c r="T196" s="283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84" t="s">
        <v>1361</v>
      </c>
      <c r="AU196" s="284" t="s">
        <v>88</v>
      </c>
      <c r="AV196" s="15" t="s">
        <v>86</v>
      </c>
      <c r="AW196" s="15" t="s">
        <v>34</v>
      </c>
      <c r="AX196" s="15" t="s">
        <v>78</v>
      </c>
      <c r="AY196" s="284" t="s">
        <v>159</v>
      </c>
    </row>
    <row r="197" s="13" customFormat="1">
      <c r="A197" s="13"/>
      <c r="B197" s="252"/>
      <c r="C197" s="253"/>
      <c r="D197" s="254" t="s">
        <v>1361</v>
      </c>
      <c r="E197" s="255" t="s">
        <v>1</v>
      </c>
      <c r="F197" s="256" t="s">
        <v>2121</v>
      </c>
      <c r="G197" s="253"/>
      <c r="H197" s="257">
        <v>7.0199999999999996</v>
      </c>
      <c r="I197" s="258"/>
      <c r="J197" s="253"/>
      <c r="K197" s="253"/>
      <c r="L197" s="259"/>
      <c r="M197" s="260"/>
      <c r="N197" s="261"/>
      <c r="O197" s="261"/>
      <c r="P197" s="261"/>
      <c r="Q197" s="261"/>
      <c r="R197" s="261"/>
      <c r="S197" s="261"/>
      <c r="T197" s="26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3" t="s">
        <v>1361</v>
      </c>
      <c r="AU197" s="263" t="s">
        <v>88</v>
      </c>
      <c r="AV197" s="13" t="s">
        <v>88</v>
      </c>
      <c r="AW197" s="13" t="s">
        <v>34</v>
      </c>
      <c r="AX197" s="13" t="s">
        <v>78</v>
      </c>
      <c r="AY197" s="263" t="s">
        <v>159</v>
      </c>
    </row>
    <row r="198" s="15" customFormat="1">
      <c r="A198" s="15"/>
      <c r="B198" s="275"/>
      <c r="C198" s="276"/>
      <c r="D198" s="254" t="s">
        <v>1361</v>
      </c>
      <c r="E198" s="277" t="s">
        <v>1</v>
      </c>
      <c r="F198" s="278" t="s">
        <v>2122</v>
      </c>
      <c r="G198" s="276"/>
      <c r="H198" s="277" t="s">
        <v>1</v>
      </c>
      <c r="I198" s="279"/>
      <c r="J198" s="276"/>
      <c r="K198" s="276"/>
      <c r="L198" s="280"/>
      <c r="M198" s="281"/>
      <c r="N198" s="282"/>
      <c r="O198" s="282"/>
      <c r="P198" s="282"/>
      <c r="Q198" s="282"/>
      <c r="R198" s="282"/>
      <c r="S198" s="282"/>
      <c r="T198" s="283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84" t="s">
        <v>1361</v>
      </c>
      <c r="AU198" s="284" t="s">
        <v>88</v>
      </c>
      <c r="AV198" s="15" t="s">
        <v>86</v>
      </c>
      <c r="AW198" s="15" t="s">
        <v>34</v>
      </c>
      <c r="AX198" s="15" t="s">
        <v>78</v>
      </c>
      <c r="AY198" s="284" t="s">
        <v>159</v>
      </c>
    </row>
    <row r="199" s="13" customFormat="1">
      <c r="A199" s="13"/>
      <c r="B199" s="252"/>
      <c r="C199" s="253"/>
      <c r="D199" s="254" t="s">
        <v>1361</v>
      </c>
      <c r="E199" s="255" t="s">
        <v>1</v>
      </c>
      <c r="F199" s="256" t="s">
        <v>2123</v>
      </c>
      <c r="G199" s="253"/>
      <c r="H199" s="257">
        <v>133.43000000000001</v>
      </c>
      <c r="I199" s="258"/>
      <c r="J199" s="253"/>
      <c r="K199" s="253"/>
      <c r="L199" s="259"/>
      <c r="M199" s="260"/>
      <c r="N199" s="261"/>
      <c r="O199" s="261"/>
      <c r="P199" s="261"/>
      <c r="Q199" s="261"/>
      <c r="R199" s="261"/>
      <c r="S199" s="261"/>
      <c r="T199" s="26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3" t="s">
        <v>1361</v>
      </c>
      <c r="AU199" s="263" t="s">
        <v>88</v>
      </c>
      <c r="AV199" s="13" t="s">
        <v>88</v>
      </c>
      <c r="AW199" s="13" t="s">
        <v>34</v>
      </c>
      <c r="AX199" s="13" t="s">
        <v>78</v>
      </c>
      <c r="AY199" s="263" t="s">
        <v>159</v>
      </c>
    </row>
    <row r="200" s="14" customFormat="1">
      <c r="A200" s="14"/>
      <c r="B200" s="264"/>
      <c r="C200" s="265"/>
      <c r="D200" s="254" t="s">
        <v>1361</v>
      </c>
      <c r="E200" s="266" t="s">
        <v>1</v>
      </c>
      <c r="F200" s="267" t="s">
        <v>1363</v>
      </c>
      <c r="G200" s="265"/>
      <c r="H200" s="268">
        <v>283.87</v>
      </c>
      <c r="I200" s="269"/>
      <c r="J200" s="265"/>
      <c r="K200" s="265"/>
      <c r="L200" s="270"/>
      <c r="M200" s="271"/>
      <c r="N200" s="272"/>
      <c r="O200" s="272"/>
      <c r="P200" s="272"/>
      <c r="Q200" s="272"/>
      <c r="R200" s="272"/>
      <c r="S200" s="272"/>
      <c r="T200" s="27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4" t="s">
        <v>1361</v>
      </c>
      <c r="AU200" s="274" t="s">
        <v>88</v>
      </c>
      <c r="AV200" s="14" t="s">
        <v>168</v>
      </c>
      <c r="AW200" s="14" t="s">
        <v>34</v>
      </c>
      <c r="AX200" s="14" t="s">
        <v>86</v>
      </c>
      <c r="AY200" s="274" t="s">
        <v>159</v>
      </c>
    </row>
    <row r="201" s="2" customFormat="1" ht="24.15" customHeight="1">
      <c r="A201" s="39"/>
      <c r="B201" s="40"/>
      <c r="C201" s="235" t="s">
        <v>242</v>
      </c>
      <c r="D201" s="235" t="s">
        <v>316</v>
      </c>
      <c r="E201" s="236" t="s">
        <v>2124</v>
      </c>
      <c r="F201" s="237" t="s">
        <v>2125</v>
      </c>
      <c r="G201" s="238" t="s">
        <v>1373</v>
      </c>
      <c r="H201" s="239">
        <v>35.670000000000002</v>
      </c>
      <c r="I201" s="240"/>
      <c r="J201" s="241">
        <f>ROUND(I201*H201,2)</f>
        <v>0</v>
      </c>
      <c r="K201" s="242"/>
      <c r="L201" s="45"/>
      <c r="M201" s="243" t="s">
        <v>1</v>
      </c>
      <c r="N201" s="244" t="s">
        <v>43</v>
      </c>
      <c r="O201" s="92"/>
      <c r="P201" s="231">
        <f>O201*H201</f>
        <v>0</v>
      </c>
      <c r="Q201" s="231">
        <v>0</v>
      </c>
      <c r="R201" s="231">
        <f>Q201*H201</f>
        <v>0</v>
      </c>
      <c r="S201" s="231">
        <v>0</v>
      </c>
      <c r="T201" s="232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3" t="s">
        <v>168</v>
      </c>
      <c r="AT201" s="233" t="s">
        <v>316</v>
      </c>
      <c r="AU201" s="233" t="s">
        <v>88</v>
      </c>
      <c r="AY201" s="18" t="s">
        <v>159</v>
      </c>
      <c r="BE201" s="234">
        <f>IF(N201="základní",J201,0)</f>
        <v>0</v>
      </c>
      <c r="BF201" s="234">
        <f>IF(N201="snížená",J201,0)</f>
        <v>0</v>
      </c>
      <c r="BG201" s="234">
        <f>IF(N201="zákl. přenesená",J201,0)</f>
        <v>0</v>
      </c>
      <c r="BH201" s="234">
        <f>IF(N201="sníž. přenesená",J201,0)</f>
        <v>0</v>
      </c>
      <c r="BI201" s="234">
        <f>IF(N201="nulová",J201,0)</f>
        <v>0</v>
      </c>
      <c r="BJ201" s="18" t="s">
        <v>86</v>
      </c>
      <c r="BK201" s="234">
        <f>ROUND(I201*H201,2)</f>
        <v>0</v>
      </c>
      <c r="BL201" s="18" t="s">
        <v>168</v>
      </c>
      <c r="BM201" s="233" t="s">
        <v>2126</v>
      </c>
    </row>
    <row r="202" s="15" customFormat="1">
      <c r="A202" s="15"/>
      <c r="B202" s="275"/>
      <c r="C202" s="276"/>
      <c r="D202" s="254" t="s">
        <v>1361</v>
      </c>
      <c r="E202" s="277" t="s">
        <v>1</v>
      </c>
      <c r="F202" s="278" t="s">
        <v>2127</v>
      </c>
      <c r="G202" s="276"/>
      <c r="H202" s="277" t="s">
        <v>1</v>
      </c>
      <c r="I202" s="279"/>
      <c r="J202" s="276"/>
      <c r="K202" s="276"/>
      <c r="L202" s="280"/>
      <c r="M202" s="281"/>
      <c r="N202" s="282"/>
      <c r="O202" s="282"/>
      <c r="P202" s="282"/>
      <c r="Q202" s="282"/>
      <c r="R202" s="282"/>
      <c r="S202" s="282"/>
      <c r="T202" s="283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84" t="s">
        <v>1361</v>
      </c>
      <c r="AU202" s="284" t="s">
        <v>88</v>
      </c>
      <c r="AV202" s="15" t="s">
        <v>86</v>
      </c>
      <c r="AW202" s="15" t="s">
        <v>34</v>
      </c>
      <c r="AX202" s="15" t="s">
        <v>78</v>
      </c>
      <c r="AY202" s="284" t="s">
        <v>159</v>
      </c>
    </row>
    <row r="203" s="15" customFormat="1">
      <c r="A203" s="15"/>
      <c r="B203" s="275"/>
      <c r="C203" s="276"/>
      <c r="D203" s="254" t="s">
        <v>1361</v>
      </c>
      <c r="E203" s="277" t="s">
        <v>1</v>
      </c>
      <c r="F203" s="278" t="s">
        <v>2128</v>
      </c>
      <c r="G203" s="276"/>
      <c r="H203" s="277" t="s">
        <v>1</v>
      </c>
      <c r="I203" s="279"/>
      <c r="J203" s="276"/>
      <c r="K203" s="276"/>
      <c r="L203" s="280"/>
      <c r="M203" s="281"/>
      <c r="N203" s="282"/>
      <c r="O203" s="282"/>
      <c r="P203" s="282"/>
      <c r="Q203" s="282"/>
      <c r="R203" s="282"/>
      <c r="S203" s="282"/>
      <c r="T203" s="28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84" t="s">
        <v>1361</v>
      </c>
      <c r="AU203" s="284" t="s">
        <v>88</v>
      </c>
      <c r="AV203" s="15" t="s">
        <v>86</v>
      </c>
      <c r="AW203" s="15" t="s">
        <v>34</v>
      </c>
      <c r="AX203" s="15" t="s">
        <v>78</v>
      </c>
      <c r="AY203" s="284" t="s">
        <v>159</v>
      </c>
    </row>
    <row r="204" s="13" customFormat="1">
      <c r="A204" s="13"/>
      <c r="B204" s="252"/>
      <c r="C204" s="253"/>
      <c r="D204" s="254" t="s">
        <v>1361</v>
      </c>
      <c r="E204" s="255" t="s">
        <v>1</v>
      </c>
      <c r="F204" s="256" t="s">
        <v>2129</v>
      </c>
      <c r="G204" s="253"/>
      <c r="H204" s="257">
        <v>32.43</v>
      </c>
      <c r="I204" s="258"/>
      <c r="J204" s="253"/>
      <c r="K204" s="253"/>
      <c r="L204" s="259"/>
      <c r="M204" s="260"/>
      <c r="N204" s="261"/>
      <c r="O204" s="261"/>
      <c r="P204" s="261"/>
      <c r="Q204" s="261"/>
      <c r="R204" s="261"/>
      <c r="S204" s="261"/>
      <c r="T204" s="26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3" t="s">
        <v>1361</v>
      </c>
      <c r="AU204" s="263" t="s">
        <v>88</v>
      </c>
      <c r="AV204" s="13" t="s">
        <v>88</v>
      </c>
      <c r="AW204" s="13" t="s">
        <v>34</v>
      </c>
      <c r="AX204" s="13" t="s">
        <v>78</v>
      </c>
      <c r="AY204" s="263" t="s">
        <v>159</v>
      </c>
    </row>
    <row r="205" s="15" customFormat="1">
      <c r="A205" s="15"/>
      <c r="B205" s="275"/>
      <c r="C205" s="276"/>
      <c r="D205" s="254" t="s">
        <v>1361</v>
      </c>
      <c r="E205" s="277" t="s">
        <v>1</v>
      </c>
      <c r="F205" s="278" t="s">
        <v>2130</v>
      </c>
      <c r="G205" s="276"/>
      <c r="H205" s="277" t="s">
        <v>1</v>
      </c>
      <c r="I205" s="279"/>
      <c r="J205" s="276"/>
      <c r="K205" s="276"/>
      <c r="L205" s="280"/>
      <c r="M205" s="281"/>
      <c r="N205" s="282"/>
      <c r="O205" s="282"/>
      <c r="P205" s="282"/>
      <c r="Q205" s="282"/>
      <c r="R205" s="282"/>
      <c r="S205" s="282"/>
      <c r="T205" s="283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84" t="s">
        <v>1361</v>
      </c>
      <c r="AU205" s="284" t="s">
        <v>88</v>
      </c>
      <c r="AV205" s="15" t="s">
        <v>86</v>
      </c>
      <c r="AW205" s="15" t="s">
        <v>34</v>
      </c>
      <c r="AX205" s="15" t="s">
        <v>78</v>
      </c>
      <c r="AY205" s="284" t="s">
        <v>159</v>
      </c>
    </row>
    <row r="206" s="13" customFormat="1">
      <c r="A206" s="13"/>
      <c r="B206" s="252"/>
      <c r="C206" s="253"/>
      <c r="D206" s="254" t="s">
        <v>1361</v>
      </c>
      <c r="E206" s="255" t="s">
        <v>1</v>
      </c>
      <c r="F206" s="256" t="s">
        <v>2131</v>
      </c>
      <c r="G206" s="253"/>
      <c r="H206" s="257">
        <v>3.2400000000000002</v>
      </c>
      <c r="I206" s="258"/>
      <c r="J206" s="253"/>
      <c r="K206" s="253"/>
      <c r="L206" s="259"/>
      <c r="M206" s="260"/>
      <c r="N206" s="261"/>
      <c r="O206" s="261"/>
      <c r="P206" s="261"/>
      <c r="Q206" s="261"/>
      <c r="R206" s="261"/>
      <c r="S206" s="261"/>
      <c r="T206" s="26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3" t="s">
        <v>1361</v>
      </c>
      <c r="AU206" s="263" t="s">
        <v>88</v>
      </c>
      <c r="AV206" s="13" t="s">
        <v>88</v>
      </c>
      <c r="AW206" s="13" t="s">
        <v>34</v>
      </c>
      <c r="AX206" s="13" t="s">
        <v>78</v>
      </c>
      <c r="AY206" s="263" t="s">
        <v>159</v>
      </c>
    </row>
    <row r="207" s="14" customFormat="1">
      <c r="A207" s="14"/>
      <c r="B207" s="264"/>
      <c r="C207" s="265"/>
      <c r="D207" s="254" t="s">
        <v>1361</v>
      </c>
      <c r="E207" s="266" t="s">
        <v>1</v>
      </c>
      <c r="F207" s="267" t="s">
        <v>1363</v>
      </c>
      <c r="G207" s="265"/>
      <c r="H207" s="268">
        <v>35.670000000000002</v>
      </c>
      <c r="I207" s="269"/>
      <c r="J207" s="265"/>
      <c r="K207" s="265"/>
      <c r="L207" s="270"/>
      <c r="M207" s="271"/>
      <c r="N207" s="272"/>
      <c r="O207" s="272"/>
      <c r="P207" s="272"/>
      <c r="Q207" s="272"/>
      <c r="R207" s="272"/>
      <c r="S207" s="272"/>
      <c r="T207" s="27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4" t="s">
        <v>1361</v>
      </c>
      <c r="AU207" s="274" t="s">
        <v>88</v>
      </c>
      <c r="AV207" s="14" t="s">
        <v>168</v>
      </c>
      <c r="AW207" s="14" t="s">
        <v>34</v>
      </c>
      <c r="AX207" s="14" t="s">
        <v>86</v>
      </c>
      <c r="AY207" s="274" t="s">
        <v>159</v>
      </c>
    </row>
    <row r="208" s="2" customFormat="1" ht="16.5" customHeight="1">
      <c r="A208" s="39"/>
      <c r="B208" s="40"/>
      <c r="C208" s="220" t="s">
        <v>7</v>
      </c>
      <c r="D208" s="220" t="s">
        <v>163</v>
      </c>
      <c r="E208" s="221" t="s">
        <v>2132</v>
      </c>
      <c r="F208" s="222" t="s">
        <v>2133</v>
      </c>
      <c r="G208" s="223" t="s">
        <v>1427</v>
      </c>
      <c r="H208" s="224">
        <v>71.340000000000003</v>
      </c>
      <c r="I208" s="225"/>
      <c r="J208" s="226">
        <f>ROUND(I208*H208,2)</f>
        <v>0</v>
      </c>
      <c r="K208" s="227"/>
      <c r="L208" s="228"/>
      <c r="M208" s="229" t="s">
        <v>1</v>
      </c>
      <c r="N208" s="230" t="s">
        <v>43</v>
      </c>
      <c r="O208" s="92"/>
      <c r="P208" s="231">
        <f>O208*H208</f>
        <v>0</v>
      </c>
      <c r="Q208" s="231">
        <v>1</v>
      </c>
      <c r="R208" s="231">
        <f>Q208*H208</f>
        <v>71.340000000000003</v>
      </c>
      <c r="S208" s="231">
        <v>0</v>
      </c>
      <c r="T208" s="232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3" t="s">
        <v>167</v>
      </c>
      <c r="AT208" s="233" t="s">
        <v>163</v>
      </c>
      <c r="AU208" s="233" t="s">
        <v>88</v>
      </c>
      <c r="AY208" s="18" t="s">
        <v>159</v>
      </c>
      <c r="BE208" s="234">
        <f>IF(N208="základní",J208,0)</f>
        <v>0</v>
      </c>
      <c r="BF208" s="234">
        <f>IF(N208="snížená",J208,0)</f>
        <v>0</v>
      </c>
      <c r="BG208" s="234">
        <f>IF(N208="zákl. přenesená",J208,0)</f>
        <v>0</v>
      </c>
      <c r="BH208" s="234">
        <f>IF(N208="sníž. přenesená",J208,0)</f>
        <v>0</v>
      </c>
      <c r="BI208" s="234">
        <f>IF(N208="nulová",J208,0)</f>
        <v>0</v>
      </c>
      <c r="BJ208" s="18" t="s">
        <v>86</v>
      </c>
      <c r="BK208" s="234">
        <f>ROUND(I208*H208,2)</f>
        <v>0</v>
      </c>
      <c r="BL208" s="18" t="s">
        <v>168</v>
      </c>
      <c r="BM208" s="233" t="s">
        <v>2134</v>
      </c>
    </row>
    <row r="209" s="13" customFormat="1">
      <c r="A209" s="13"/>
      <c r="B209" s="252"/>
      <c r="C209" s="253"/>
      <c r="D209" s="254" t="s">
        <v>1361</v>
      </c>
      <c r="E209" s="253"/>
      <c r="F209" s="256" t="s">
        <v>2135</v>
      </c>
      <c r="G209" s="253"/>
      <c r="H209" s="257">
        <v>71.340000000000003</v>
      </c>
      <c r="I209" s="258"/>
      <c r="J209" s="253"/>
      <c r="K209" s="253"/>
      <c r="L209" s="259"/>
      <c r="M209" s="260"/>
      <c r="N209" s="261"/>
      <c r="O209" s="261"/>
      <c r="P209" s="261"/>
      <c r="Q209" s="261"/>
      <c r="R209" s="261"/>
      <c r="S209" s="261"/>
      <c r="T209" s="26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3" t="s">
        <v>1361</v>
      </c>
      <c r="AU209" s="263" t="s">
        <v>88</v>
      </c>
      <c r="AV209" s="13" t="s">
        <v>88</v>
      </c>
      <c r="AW209" s="13" t="s">
        <v>4</v>
      </c>
      <c r="AX209" s="13" t="s">
        <v>86</v>
      </c>
      <c r="AY209" s="263" t="s">
        <v>159</v>
      </c>
    </row>
    <row r="210" s="12" customFormat="1" ht="22.8" customHeight="1">
      <c r="A210" s="12"/>
      <c r="B210" s="204"/>
      <c r="C210" s="205"/>
      <c r="D210" s="206" t="s">
        <v>77</v>
      </c>
      <c r="E210" s="218" t="s">
        <v>88</v>
      </c>
      <c r="F210" s="218" t="s">
        <v>1390</v>
      </c>
      <c r="G210" s="205"/>
      <c r="H210" s="205"/>
      <c r="I210" s="208"/>
      <c r="J210" s="219">
        <f>BK210</f>
        <v>0</v>
      </c>
      <c r="K210" s="205"/>
      <c r="L210" s="210"/>
      <c r="M210" s="211"/>
      <c r="N210" s="212"/>
      <c r="O210" s="212"/>
      <c r="P210" s="213">
        <f>SUM(P211:P214)</f>
        <v>0</v>
      </c>
      <c r="Q210" s="212"/>
      <c r="R210" s="213">
        <f>SUM(R211:R214)</f>
        <v>7.0761599999999998</v>
      </c>
      <c r="S210" s="212"/>
      <c r="T210" s="214">
        <f>SUM(T211:T214)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5" t="s">
        <v>86</v>
      </c>
      <c r="AT210" s="216" t="s">
        <v>77</v>
      </c>
      <c r="AU210" s="216" t="s">
        <v>86</v>
      </c>
      <c r="AY210" s="215" t="s">
        <v>159</v>
      </c>
      <c r="BK210" s="217">
        <f>SUM(BK211:BK214)</f>
        <v>0</v>
      </c>
    </row>
    <row r="211" s="2" customFormat="1" ht="24.15" customHeight="1">
      <c r="A211" s="39"/>
      <c r="B211" s="40"/>
      <c r="C211" s="235" t="s">
        <v>251</v>
      </c>
      <c r="D211" s="235" t="s">
        <v>316</v>
      </c>
      <c r="E211" s="236" t="s">
        <v>1399</v>
      </c>
      <c r="F211" s="237" t="s">
        <v>1400</v>
      </c>
      <c r="G211" s="238" t="s">
        <v>1373</v>
      </c>
      <c r="H211" s="239">
        <v>3.2759999999999998</v>
      </c>
      <c r="I211" s="240"/>
      <c r="J211" s="241">
        <f>ROUND(I211*H211,2)</f>
        <v>0</v>
      </c>
      <c r="K211" s="242"/>
      <c r="L211" s="45"/>
      <c r="M211" s="243" t="s">
        <v>1</v>
      </c>
      <c r="N211" s="244" t="s">
        <v>43</v>
      </c>
      <c r="O211" s="92"/>
      <c r="P211" s="231">
        <f>O211*H211</f>
        <v>0</v>
      </c>
      <c r="Q211" s="231">
        <v>2.1600000000000001</v>
      </c>
      <c r="R211" s="231">
        <f>Q211*H211</f>
        <v>7.0761599999999998</v>
      </c>
      <c r="S211" s="231">
        <v>0</v>
      </c>
      <c r="T211" s="232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3" t="s">
        <v>168</v>
      </c>
      <c r="AT211" s="233" t="s">
        <v>316</v>
      </c>
      <c r="AU211" s="233" t="s">
        <v>88</v>
      </c>
      <c r="AY211" s="18" t="s">
        <v>159</v>
      </c>
      <c r="BE211" s="234">
        <f>IF(N211="základní",J211,0)</f>
        <v>0</v>
      </c>
      <c r="BF211" s="234">
        <f>IF(N211="snížená",J211,0)</f>
        <v>0</v>
      </c>
      <c r="BG211" s="234">
        <f>IF(N211="zákl. přenesená",J211,0)</f>
        <v>0</v>
      </c>
      <c r="BH211" s="234">
        <f>IF(N211="sníž. přenesená",J211,0)</f>
        <v>0</v>
      </c>
      <c r="BI211" s="234">
        <f>IF(N211="nulová",J211,0)</f>
        <v>0</v>
      </c>
      <c r="BJ211" s="18" t="s">
        <v>86</v>
      </c>
      <c r="BK211" s="234">
        <f>ROUND(I211*H211,2)</f>
        <v>0</v>
      </c>
      <c r="BL211" s="18" t="s">
        <v>168</v>
      </c>
      <c r="BM211" s="233" t="s">
        <v>2136</v>
      </c>
    </row>
    <row r="212" s="15" customFormat="1">
      <c r="A212" s="15"/>
      <c r="B212" s="275"/>
      <c r="C212" s="276"/>
      <c r="D212" s="254" t="s">
        <v>1361</v>
      </c>
      <c r="E212" s="277" t="s">
        <v>1</v>
      </c>
      <c r="F212" s="278" t="s">
        <v>2033</v>
      </c>
      <c r="G212" s="276"/>
      <c r="H212" s="277" t="s">
        <v>1</v>
      </c>
      <c r="I212" s="279"/>
      <c r="J212" s="276"/>
      <c r="K212" s="276"/>
      <c r="L212" s="280"/>
      <c r="M212" s="281"/>
      <c r="N212" s="282"/>
      <c r="O212" s="282"/>
      <c r="P212" s="282"/>
      <c r="Q212" s="282"/>
      <c r="R212" s="282"/>
      <c r="S212" s="282"/>
      <c r="T212" s="283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84" t="s">
        <v>1361</v>
      </c>
      <c r="AU212" s="284" t="s">
        <v>88</v>
      </c>
      <c r="AV212" s="15" t="s">
        <v>86</v>
      </c>
      <c r="AW212" s="15" t="s">
        <v>34</v>
      </c>
      <c r="AX212" s="15" t="s">
        <v>78</v>
      </c>
      <c r="AY212" s="284" t="s">
        <v>159</v>
      </c>
    </row>
    <row r="213" s="13" customFormat="1">
      <c r="A213" s="13"/>
      <c r="B213" s="252"/>
      <c r="C213" s="253"/>
      <c r="D213" s="254" t="s">
        <v>1361</v>
      </c>
      <c r="E213" s="255" t="s">
        <v>1</v>
      </c>
      <c r="F213" s="256" t="s">
        <v>2137</v>
      </c>
      <c r="G213" s="253"/>
      <c r="H213" s="257">
        <v>3.2759999999999998</v>
      </c>
      <c r="I213" s="258"/>
      <c r="J213" s="253"/>
      <c r="K213" s="253"/>
      <c r="L213" s="259"/>
      <c r="M213" s="260"/>
      <c r="N213" s="261"/>
      <c r="O213" s="261"/>
      <c r="P213" s="261"/>
      <c r="Q213" s="261"/>
      <c r="R213" s="261"/>
      <c r="S213" s="261"/>
      <c r="T213" s="26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3" t="s">
        <v>1361</v>
      </c>
      <c r="AU213" s="263" t="s">
        <v>88</v>
      </c>
      <c r="AV213" s="13" t="s">
        <v>88</v>
      </c>
      <c r="AW213" s="13" t="s">
        <v>34</v>
      </c>
      <c r="AX213" s="13" t="s">
        <v>78</v>
      </c>
      <c r="AY213" s="263" t="s">
        <v>159</v>
      </c>
    </row>
    <row r="214" s="14" customFormat="1">
      <c r="A214" s="14"/>
      <c r="B214" s="264"/>
      <c r="C214" s="265"/>
      <c r="D214" s="254" t="s">
        <v>1361</v>
      </c>
      <c r="E214" s="266" t="s">
        <v>1</v>
      </c>
      <c r="F214" s="267" t="s">
        <v>1363</v>
      </c>
      <c r="G214" s="265"/>
      <c r="H214" s="268">
        <v>3.2759999999999998</v>
      </c>
      <c r="I214" s="269"/>
      <c r="J214" s="265"/>
      <c r="K214" s="265"/>
      <c r="L214" s="270"/>
      <c r="M214" s="271"/>
      <c r="N214" s="272"/>
      <c r="O214" s="272"/>
      <c r="P214" s="272"/>
      <c r="Q214" s="272"/>
      <c r="R214" s="272"/>
      <c r="S214" s="272"/>
      <c r="T214" s="27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4" t="s">
        <v>1361</v>
      </c>
      <c r="AU214" s="274" t="s">
        <v>88</v>
      </c>
      <c r="AV214" s="14" t="s">
        <v>168</v>
      </c>
      <c r="AW214" s="14" t="s">
        <v>34</v>
      </c>
      <c r="AX214" s="14" t="s">
        <v>86</v>
      </c>
      <c r="AY214" s="274" t="s">
        <v>159</v>
      </c>
    </row>
    <row r="215" s="12" customFormat="1" ht="22.8" customHeight="1">
      <c r="A215" s="12"/>
      <c r="B215" s="204"/>
      <c r="C215" s="205"/>
      <c r="D215" s="206" t="s">
        <v>77</v>
      </c>
      <c r="E215" s="218" t="s">
        <v>173</v>
      </c>
      <c r="F215" s="218" t="s">
        <v>1432</v>
      </c>
      <c r="G215" s="205"/>
      <c r="H215" s="205"/>
      <c r="I215" s="208"/>
      <c r="J215" s="219">
        <f>BK215</f>
        <v>0</v>
      </c>
      <c r="K215" s="205"/>
      <c r="L215" s="210"/>
      <c r="M215" s="211"/>
      <c r="N215" s="212"/>
      <c r="O215" s="212"/>
      <c r="P215" s="213">
        <f>SUM(P216:P238)</f>
        <v>0</v>
      </c>
      <c r="Q215" s="212"/>
      <c r="R215" s="213">
        <f>SUM(R216:R238)</f>
        <v>23.521273810000004</v>
      </c>
      <c r="S215" s="212"/>
      <c r="T215" s="214">
        <f>SUM(T216:T238)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5" t="s">
        <v>86</v>
      </c>
      <c r="AT215" s="216" t="s">
        <v>77</v>
      </c>
      <c r="AU215" s="216" t="s">
        <v>86</v>
      </c>
      <c r="AY215" s="215" t="s">
        <v>159</v>
      </c>
      <c r="BK215" s="217">
        <f>SUM(BK216:BK238)</f>
        <v>0</v>
      </c>
    </row>
    <row r="216" s="2" customFormat="1" ht="33" customHeight="1">
      <c r="A216" s="39"/>
      <c r="B216" s="40"/>
      <c r="C216" s="235" t="s">
        <v>255</v>
      </c>
      <c r="D216" s="235" t="s">
        <v>316</v>
      </c>
      <c r="E216" s="236" t="s">
        <v>2138</v>
      </c>
      <c r="F216" s="237" t="s">
        <v>2139</v>
      </c>
      <c r="G216" s="238" t="s">
        <v>1373</v>
      </c>
      <c r="H216" s="239">
        <v>1.1200000000000001</v>
      </c>
      <c r="I216" s="240"/>
      <c r="J216" s="241">
        <f>ROUND(I216*H216,2)</f>
        <v>0</v>
      </c>
      <c r="K216" s="242"/>
      <c r="L216" s="45"/>
      <c r="M216" s="243" t="s">
        <v>1</v>
      </c>
      <c r="N216" s="244" t="s">
        <v>43</v>
      </c>
      <c r="O216" s="92"/>
      <c r="P216" s="231">
        <f>O216*H216</f>
        <v>0</v>
      </c>
      <c r="Q216" s="231">
        <v>2.3108</v>
      </c>
      <c r="R216" s="231">
        <f>Q216*H216</f>
        <v>2.5880960000000002</v>
      </c>
      <c r="S216" s="231">
        <v>0</v>
      </c>
      <c r="T216" s="232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3" t="s">
        <v>168</v>
      </c>
      <c r="AT216" s="233" t="s">
        <v>316</v>
      </c>
      <c r="AU216" s="233" t="s">
        <v>88</v>
      </c>
      <c r="AY216" s="18" t="s">
        <v>159</v>
      </c>
      <c r="BE216" s="234">
        <f>IF(N216="základní",J216,0)</f>
        <v>0</v>
      </c>
      <c r="BF216" s="234">
        <f>IF(N216="snížená",J216,0)</f>
        <v>0</v>
      </c>
      <c r="BG216" s="234">
        <f>IF(N216="zákl. přenesená",J216,0)</f>
        <v>0</v>
      </c>
      <c r="BH216" s="234">
        <f>IF(N216="sníž. přenesená",J216,0)</f>
        <v>0</v>
      </c>
      <c r="BI216" s="234">
        <f>IF(N216="nulová",J216,0)</f>
        <v>0</v>
      </c>
      <c r="BJ216" s="18" t="s">
        <v>86</v>
      </c>
      <c r="BK216" s="234">
        <f>ROUND(I216*H216,2)</f>
        <v>0</v>
      </c>
      <c r="BL216" s="18" t="s">
        <v>168</v>
      </c>
      <c r="BM216" s="233" t="s">
        <v>2140</v>
      </c>
    </row>
    <row r="217" s="15" customFormat="1">
      <c r="A217" s="15"/>
      <c r="B217" s="275"/>
      <c r="C217" s="276"/>
      <c r="D217" s="254" t="s">
        <v>1361</v>
      </c>
      <c r="E217" s="277" t="s">
        <v>1</v>
      </c>
      <c r="F217" s="278" t="s">
        <v>1462</v>
      </c>
      <c r="G217" s="276"/>
      <c r="H217" s="277" t="s">
        <v>1</v>
      </c>
      <c r="I217" s="279"/>
      <c r="J217" s="276"/>
      <c r="K217" s="276"/>
      <c r="L217" s="280"/>
      <c r="M217" s="281"/>
      <c r="N217" s="282"/>
      <c r="O217" s="282"/>
      <c r="P217" s="282"/>
      <c r="Q217" s="282"/>
      <c r="R217" s="282"/>
      <c r="S217" s="282"/>
      <c r="T217" s="283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84" t="s">
        <v>1361</v>
      </c>
      <c r="AU217" s="284" t="s">
        <v>88</v>
      </c>
      <c r="AV217" s="15" t="s">
        <v>86</v>
      </c>
      <c r="AW217" s="15" t="s">
        <v>34</v>
      </c>
      <c r="AX217" s="15" t="s">
        <v>78</v>
      </c>
      <c r="AY217" s="284" t="s">
        <v>159</v>
      </c>
    </row>
    <row r="218" s="13" customFormat="1">
      <c r="A218" s="13"/>
      <c r="B218" s="252"/>
      <c r="C218" s="253"/>
      <c r="D218" s="254" t="s">
        <v>1361</v>
      </c>
      <c r="E218" s="255" t="s">
        <v>1</v>
      </c>
      <c r="F218" s="256" t="s">
        <v>2141</v>
      </c>
      <c r="G218" s="253"/>
      <c r="H218" s="257">
        <v>1.1200000000000001</v>
      </c>
      <c r="I218" s="258"/>
      <c r="J218" s="253"/>
      <c r="K218" s="253"/>
      <c r="L218" s="259"/>
      <c r="M218" s="260"/>
      <c r="N218" s="261"/>
      <c r="O218" s="261"/>
      <c r="P218" s="261"/>
      <c r="Q218" s="261"/>
      <c r="R218" s="261"/>
      <c r="S218" s="261"/>
      <c r="T218" s="26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3" t="s">
        <v>1361</v>
      </c>
      <c r="AU218" s="263" t="s">
        <v>88</v>
      </c>
      <c r="AV218" s="13" t="s">
        <v>88</v>
      </c>
      <c r="AW218" s="13" t="s">
        <v>34</v>
      </c>
      <c r="AX218" s="13" t="s">
        <v>78</v>
      </c>
      <c r="AY218" s="263" t="s">
        <v>159</v>
      </c>
    </row>
    <row r="219" s="14" customFormat="1">
      <c r="A219" s="14"/>
      <c r="B219" s="264"/>
      <c r="C219" s="265"/>
      <c r="D219" s="254" t="s">
        <v>1361</v>
      </c>
      <c r="E219" s="266" t="s">
        <v>1</v>
      </c>
      <c r="F219" s="267" t="s">
        <v>1363</v>
      </c>
      <c r="G219" s="265"/>
      <c r="H219" s="268">
        <v>1.1200000000000001</v>
      </c>
      <c r="I219" s="269"/>
      <c r="J219" s="265"/>
      <c r="K219" s="265"/>
      <c r="L219" s="270"/>
      <c r="M219" s="271"/>
      <c r="N219" s="272"/>
      <c r="O219" s="272"/>
      <c r="P219" s="272"/>
      <c r="Q219" s="272"/>
      <c r="R219" s="272"/>
      <c r="S219" s="272"/>
      <c r="T219" s="27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4" t="s">
        <v>1361</v>
      </c>
      <c r="AU219" s="274" t="s">
        <v>88</v>
      </c>
      <c r="AV219" s="14" t="s">
        <v>168</v>
      </c>
      <c r="AW219" s="14" t="s">
        <v>34</v>
      </c>
      <c r="AX219" s="14" t="s">
        <v>86</v>
      </c>
      <c r="AY219" s="274" t="s">
        <v>159</v>
      </c>
    </row>
    <row r="220" s="2" customFormat="1" ht="33" customHeight="1">
      <c r="A220" s="39"/>
      <c r="B220" s="40"/>
      <c r="C220" s="235" t="s">
        <v>259</v>
      </c>
      <c r="D220" s="235" t="s">
        <v>316</v>
      </c>
      <c r="E220" s="236" t="s">
        <v>2142</v>
      </c>
      <c r="F220" s="237" t="s">
        <v>2143</v>
      </c>
      <c r="G220" s="238" t="s">
        <v>1373</v>
      </c>
      <c r="H220" s="239">
        <v>8.0820000000000007</v>
      </c>
      <c r="I220" s="240"/>
      <c r="J220" s="241">
        <f>ROUND(I220*H220,2)</f>
        <v>0</v>
      </c>
      <c r="K220" s="242"/>
      <c r="L220" s="45"/>
      <c r="M220" s="243" t="s">
        <v>1</v>
      </c>
      <c r="N220" s="244" t="s">
        <v>43</v>
      </c>
      <c r="O220" s="92"/>
      <c r="P220" s="231">
        <f>O220*H220</f>
        <v>0</v>
      </c>
      <c r="Q220" s="231">
        <v>2.5143</v>
      </c>
      <c r="R220" s="231">
        <f>Q220*H220</f>
        <v>20.320572600000002</v>
      </c>
      <c r="S220" s="231">
        <v>0</v>
      </c>
      <c r="T220" s="232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3" t="s">
        <v>168</v>
      </c>
      <c r="AT220" s="233" t="s">
        <v>316</v>
      </c>
      <c r="AU220" s="233" t="s">
        <v>88</v>
      </c>
      <c r="AY220" s="18" t="s">
        <v>159</v>
      </c>
      <c r="BE220" s="234">
        <f>IF(N220="základní",J220,0)</f>
        <v>0</v>
      </c>
      <c r="BF220" s="234">
        <f>IF(N220="snížená",J220,0)</f>
        <v>0</v>
      </c>
      <c r="BG220" s="234">
        <f>IF(N220="zákl. přenesená",J220,0)</f>
        <v>0</v>
      </c>
      <c r="BH220" s="234">
        <f>IF(N220="sníž. přenesená",J220,0)</f>
        <v>0</v>
      </c>
      <c r="BI220" s="234">
        <f>IF(N220="nulová",J220,0)</f>
        <v>0</v>
      </c>
      <c r="BJ220" s="18" t="s">
        <v>86</v>
      </c>
      <c r="BK220" s="234">
        <f>ROUND(I220*H220,2)</f>
        <v>0</v>
      </c>
      <c r="BL220" s="18" t="s">
        <v>168</v>
      </c>
      <c r="BM220" s="233" t="s">
        <v>2144</v>
      </c>
    </row>
    <row r="221" s="15" customFormat="1">
      <c r="A221" s="15"/>
      <c r="B221" s="275"/>
      <c r="C221" s="276"/>
      <c r="D221" s="254" t="s">
        <v>1361</v>
      </c>
      <c r="E221" s="277" t="s">
        <v>1</v>
      </c>
      <c r="F221" s="278" t="s">
        <v>2145</v>
      </c>
      <c r="G221" s="276"/>
      <c r="H221" s="277" t="s">
        <v>1</v>
      </c>
      <c r="I221" s="279"/>
      <c r="J221" s="276"/>
      <c r="K221" s="276"/>
      <c r="L221" s="280"/>
      <c r="M221" s="281"/>
      <c r="N221" s="282"/>
      <c r="O221" s="282"/>
      <c r="P221" s="282"/>
      <c r="Q221" s="282"/>
      <c r="R221" s="282"/>
      <c r="S221" s="282"/>
      <c r="T221" s="283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84" t="s">
        <v>1361</v>
      </c>
      <c r="AU221" s="284" t="s">
        <v>88</v>
      </c>
      <c r="AV221" s="15" t="s">
        <v>86</v>
      </c>
      <c r="AW221" s="15" t="s">
        <v>34</v>
      </c>
      <c r="AX221" s="15" t="s">
        <v>78</v>
      </c>
      <c r="AY221" s="284" t="s">
        <v>159</v>
      </c>
    </row>
    <row r="222" s="15" customFormat="1">
      <c r="A222" s="15"/>
      <c r="B222" s="275"/>
      <c r="C222" s="276"/>
      <c r="D222" s="254" t="s">
        <v>1361</v>
      </c>
      <c r="E222" s="277" t="s">
        <v>1</v>
      </c>
      <c r="F222" s="278" t="s">
        <v>1474</v>
      </c>
      <c r="G222" s="276"/>
      <c r="H222" s="277" t="s">
        <v>1</v>
      </c>
      <c r="I222" s="279"/>
      <c r="J222" s="276"/>
      <c r="K222" s="276"/>
      <c r="L222" s="280"/>
      <c r="M222" s="281"/>
      <c r="N222" s="282"/>
      <c r="O222" s="282"/>
      <c r="P222" s="282"/>
      <c r="Q222" s="282"/>
      <c r="R222" s="282"/>
      <c r="S222" s="282"/>
      <c r="T222" s="283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84" t="s">
        <v>1361</v>
      </c>
      <c r="AU222" s="284" t="s">
        <v>88</v>
      </c>
      <c r="AV222" s="15" t="s">
        <v>86</v>
      </c>
      <c r="AW222" s="15" t="s">
        <v>34</v>
      </c>
      <c r="AX222" s="15" t="s">
        <v>78</v>
      </c>
      <c r="AY222" s="284" t="s">
        <v>159</v>
      </c>
    </row>
    <row r="223" s="13" customFormat="1">
      <c r="A223" s="13"/>
      <c r="B223" s="252"/>
      <c r="C223" s="253"/>
      <c r="D223" s="254" t="s">
        <v>1361</v>
      </c>
      <c r="E223" s="255" t="s">
        <v>1</v>
      </c>
      <c r="F223" s="256" t="s">
        <v>2146</v>
      </c>
      <c r="G223" s="253"/>
      <c r="H223" s="257">
        <v>1.6319999999999999</v>
      </c>
      <c r="I223" s="258"/>
      <c r="J223" s="253"/>
      <c r="K223" s="253"/>
      <c r="L223" s="259"/>
      <c r="M223" s="260"/>
      <c r="N223" s="261"/>
      <c r="O223" s="261"/>
      <c r="P223" s="261"/>
      <c r="Q223" s="261"/>
      <c r="R223" s="261"/>
      <c r="S223" s="261"/>
      <c r="T223" s="26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3" t="s">
        <v>1361</v>
      </c>
      <c r="AU223" s="263" t="s">
        <v>88</v>
      </c>
      <c r="AV223" s="13" t="s">
        <v>88</v>
      </c>
      <c r="AW223" s="13" t="s">
        <v>34</v>
      </c>
      <c r="AX223" s="13" t="s">
        <v>78</v>
      </c>
      <c r="AY223" s="263" t="s">
        <v>159</v>
      </c>
    </row>
    <row r="224" s="15" customFormat="1">
      <c r="A224" s="15"/>
      <c r="B224" s="275"/>
      <c r="C224" s="276"/>
      <c r="D224" s="254" t="s">
        <v>1361</v>
      </c>
      <c r="E224" s="277" t="s">
        <v>1</v>
      </c>
      <c r="F224" s="278" t="s">
        <v>2147</v>
      </c>
      <c r="G224" s="276"/>
      <c r="H224" s="277" t="s">
        <v>1</v>
      </c>
      <c r="I224" s="279"/>
      <c r="J224" s="276"/>
      <c r="K224" s="276"/>
      <c r="L224" s="280"/>
      <c r="M224" s="281"/>
      <c r="N224" s="282"/>
      <c r="O224" s="282"/>
      <c r="P224" s="282"/>
      <c r="Q224" s="282"/>
      <c r="R224" s="282"/>
      <c r="S224" s="282"/>
      <c r="T224" s="283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84" t="s">
        <v>1361</v>
      </c>
      <c r="AU224" s="284" t="s">
        <v>88</v>
      </c>
      <c r="AV224" s="15" t="s">
        <v>86</v>
      </c>
      <c r="AW224" s="15" t="s">
        <v>34</v>
      </c>
      <c r="AX224" s="15" t="s">
        <v>78</v>
      </c>
      <c r="AY224" s="284" t="s">
        <v>159</v>
      </c>
    </row>
    <row r="225" s="13" customFormat="1">
      <c r="A225" s="13"/>
      <c r="B225" s="252"/>
      <c r="C225" s="253"/>
      <c r="D225" s="254" t="s">
        <v>1361</v>
      </c>
      <c r="E225" s="255" t="s">
        <v>1</v>
      </c>
      <c r="F225" s="256" t="s">
        <v>2148</v>
      </c>
      <c r="G225" s="253"/>
      <c r="H225" s="257">
        <v>6.4500000000000002</v>
      </c>
      <c r="I225" s="258"/>
      <c r="J225" s="253"/>
      <c r="K225" s="253"/>
      <c r="L225" s="259"/>
      <c r="M225" s="260"/>
      <c r="N225" s="261"/>
      <c r="O225" s="261"/>
      <c r="P225" s="261"/>
      <c r="Q225" s="261"/>
      <c r="R225" s="261"/>
      <c r="S225" s="261"/>
      <c r="T225" s="26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3" t="s">
        <v>1361</v>
      </c>
      <c r="AU225" s="263" t="s">
        <v>88</v>
      </c>
      <c r="AV225" s="13" t="s">
        <v>88</v>
      </c>
      <c r="AW225" s="13" t="s">
        <v>34</v>
      </c>
      <c r="AX225" s="13" t="s">
        <v>78</v>
      </c>
      <c r="AY225" s="263" t="s">
        <v>159</v>
      </c>
    </row>
    <row r="226" s="14" customFormat="1">
      <c r="A226" s="14"/>
      <c r="B226" s="264"/>
      <c r="C226" s="265"/>
      <c r="D226" s="254" t="s">
        <v>1361</v>
      </c>
      <c r="E226" s="266" t="s">
        <v>1</v>
      </c>
      <c r="F226" s="267" t="s">
        <v>1363</v>
      </c>
      <c r="G226" s="265"/>
      <c r="H226" s="268">
        <v>8.0820000000000007</v>
      </c>
      <c r="I226" s="269"/>
      <c r="J226" s="265"/>
      <c r="K226" s="265"/>
      <c r="L226" s="270"/>
      <c r="M226" s="271"/>
      <c r="N226" s="272"/>
      <c r="O226" s="272"/>
      <c r="P226" s="272"/>
      <c r="Q226" s="272"/>
      <c r="R226" s="272"/>
      <c r="S226" s="272"/>
      <c r="T226" s="27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4" t="s">
        <v>1361</v>
      </c>
      <c r="AU226" s="274" t="s">
        <v>88</v>
      </c>
      <c r="AV226" s="14" t="s">
        <v>168</v>
      </c>
      <c r="AW226" s="14" t="s">
        <v>34</v>
      </c>
      <c r="AX226" s="14" t="s">
        <v>86</v>
      </c>
      <c r="AY226" s="274" t="s">
        <v>159</v>
      </c>
    </row>
    <row r="227" s="2" customFormat="1" ht="33" customHeight="1">
      <c r="A227" s="39"/>
      <c r="B227" s="40"/>
      <c r="C227" s="235" t="s">
        <v>265</v>
      </c>
      <c r="D227" s="235" t="s">
        <v>316</v>
      </c>
      <c r="E227" s="236" t="s">
        <v>2149</v>
      </c>
      <c r="F227" s="237" t="s">
        <v>2150</v>
      </c>
      <c r="G227" s="238" t="s">
        <v>1419</v>
      </c>
      <c r="H227" s="239">
        <v>44.5</v>
      </c>
      <c r="I227" s="240"/>
      <c r="J227" s="241">
        <f>ROUND(I227*H227,2)</f>
        <v>0</v>
      </c>
      <c r="K227" s="242"/>
      <c r="L227" s="45"/>
      <c r="M227" s="243" t="s">
        <v>1</v>
      </c>
      <c r="N227" s="244" t="s">
        <v>43</v>
      </c>
      <c r="O227" s="92"/>
      <c r="P227" s="231">
        <f>O227*H227</f>
        <v>0</v>
      </c>
      <c r="Q227" s="231">
        <v>0.00247</v>
      </c>
      <c r="R227" s="231">
        <f>Q227*H227</f>
        <v>0.109915</v>
      </c>
      <c r="S227" s="231">
        <v>0</v>
      </c>
      <c r="T227" s="232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3" t="s">
        <v>168</v>
      </c>
      <c r="AT227" s="233" t="s">
        <v>316</v>
      </c>
      <c r="AU227" s="233" t="s">
        <v>88</v>
      </c>
      <c r="AY227" s="18" t="s">
        <v>159</v>
      </c>
      <c r="BE227" s="234">
        <f>IF(N227="základní",J227,0)</f>
        <v>0</v>
      </c>
      <c r="BF227" s="234">
        <f>IF(N227="snížená",J227,0)</f>
        <v>0</v>
      </c>
      <c r="BG227" s="234">
        <f>IF(N227="zákl. přenesená",J227,0)</f>
        <v>0</v>
      </c>
      <c r="BH227" s="234">
        <f>IF(N227="sníž. přenesená",J227,0)</f>
        <v>0</v>
      </c>
      <c r="BI227" s="234">
        <f>IF(N227="nulová",J227,0)</f>
        <v>0</v>
      </c>
      <c r="BJ227" s="18" t="s">
        <v>86</v>
      </c>
      <c r="BK227" s="234">
        <f>ROUND(I227*H227,2)</f>
        <v>0</v>
      </c>
      <c r="BL227" s="18" t="s">
        <v>168</v>
      </c>
      <c r="BM227" s="233" t="s">
        <v>2151</v>
      </c>
    </row>
    <row r="228" s="15" customFormat="1">
      <c r="A228" s="15"/>
      <c r="B228" s="275"/>
      <c r="C228" s="276"/>
      <c r="D228" s="254" t="s">
        <v>1361</v>
      </c>
      <c r="E228" s="277" t="s">
        <v>1</v>
      </c>
      <c r="F228" s="278" t="s">
        <v>1474</v>
      </c>
      <c r="G228" s="276"/>
      <c r="H228" s="277" t="s">
        <v>1</v>
      </c>
      <c r="I228" s="279"/>
      <c r="J228" s="276"/>
      <c r="K228" s="276"/>
      <c r="L228" s="280"/>
      <c r="M228" s="281"/>
      <c r="N228" s="282"/>
      <c r="O228" s="282"/>
      <c r="P228" s="282"/>
      <c r="Q228" s="282"/>
      <c r="R228" s="282"/>
      <c r="S228" s="282"/>
      <c r="T228" s="283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84" t="s">
        <v>1361</v>
      </c>
      <c r="AU228" s="284" t="s">
        <v>88</v>
      </c>
      <c r="AV228" s="15" t="s">
        <v>86</v>
      </c>
      <c r="AW228" s="15" t="s">
        <v>34</v>
      </c>
      <c r="AX228" s="15" t="s">
        <v>78</v>
      </c>
      <c r="AY228" s="284" t="s">
        <v>159</v>
      </c>
    </row>
    <row r="229" s="13" customFormat="1">
      <c r="A229" s="13"/>
      <c r="B229" s="252"/>
      <c r="C229" s="253"/>
      <c r="D229" s="254" t="s">
        <v>1361</v>
      </c>
      <c r="E229" s="255" t="s">
        <v>1</v>
      </c>
      <c r="F229" s="256" t="s">
        <v>2152</v>
      </c>
      <c r="G229" s="253"/>
      <c r="H229" s="257">
        <v>1.5</v>
      </c>
      <c r="I229" s="258"/>
      <c r="J229" s="253"/>
      <c r="K229" s="253"/>
      <c r="L229" s="259"/>
      <c r="M229" s="260"/>
      <c r="N229" s="261"/>
      <c r="O229" s="261"/>
      <c r="P229" s="261"/>
      <c r="Q229" s="261"/>
      <c r="R229" s="261"/>
      <c r="S229" s="261"/>
      <c r="T229" s="26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3" t="s">
        <v>1361</v>
      </c>
      <c r="AU229" s="263" t="s">
        <v>88</v>
      </c>
      <c r="AV229" s="13" t="s">
        <v>88</v>
      </c>
      <c r="AW229" s="13" t="s">
        <v>34</v>
      </c>
      <c r="AX229" s="13" t="s">
        <v>78</v>
      </c>
      <c r="AY229" s="263" t="s">
        <v>159</v>
      </c>
    </row>
    <row r="230" s="15" customFormat="1">
      <c r="A230" s="15"/>
      <c r="B230" s="275"/>
      <c r="C230" s="276"/>
      <c r="D230" s="254" t="s">
        <v>1361</v>
      </c>
      <c r="E230" s="277" t="s">
        <v>1</v>
      </c>
      <c r="F230" s="278" t="s">
        <v>2147</v>
      </c>
      <c r="G230" s="276"/>
      <c r="H230" s="277" t="s">
        <v>1</v>
      </c>
      <c r="I230" s="279"/>
      <c r="J230" s="276"/>
      <c r="K230" s="276"/>
      <c r="L230" s="280"/>
      <c r="M230" s="281"/>
      <c r="N230" s="282"/>
      <c r="O230" s="282"/>
      <c r="P230" s="282"/>
      <c r="Q230" s="282"/>
      <c r="R230" s="282"/>
      <c r="S230" s="282"/>
      <c r="T230" s="283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84" t="s">
        <v>1361</v>
      </c>
      <c r="AU230" s="284" t="s">
        <v>88</v>
      </c>
      <c r="AV230" s="15" t="s">
        <v>86</v>
      </c>
      <c r="AW230" s="15" t="s">
        <v>34</v>
      </c>
      <c r="AX230" s="15" t="s">
        <v>78</v>
      </c>
      <c r="AY230" s="284" t="s">
        <v>159</v>
      </c>
    </row>
    <row r="231" s="13" customFormat="1">
      <c r="A231" s="13"/>
      <c r="B231" s="252"/>
      <c r="C231" s="253"/>
      <c r="D231" s="254" t="s">
        <v>1361</v>
      </c>
      <c r="E231" s="255" t="s">
        <v>1</v>
      </c>
      <c r="F231" s="256" t="s">
        <v>2153</v>
      </c>
      <c r="G231" s="253"/>
      <c r="H231" s="257">
        <v>43</v>
      </c>
      <c r="I231" s="258"/>
      <c r="J231" s="253"/>
      <c r="K231" s="253"/>
      <c r="L231" s="259"/>
      <c r="M231" s="260"/>
      <c r="N231" s="261"/>
      <c r="O231" s="261"/>
      <c r="P231" s="261"/>
      <c r="Q231" s="261"/>
      <c r="R231" s="261"/>
      <c r="S231" s="261"/>
      <c r="T231" s="26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3" t="s">
        <v>1361</v>
      </c>
      <c r="AU231" s="263" t="s">
        <v>88</v>
      </c>
      <c r="AV231" s="13" t="s">
        <v>88</v>
      </c>
      <c r="AW231" s="13" t="s">
        <v>34</v>
      </c>
      <c r="AX231" s="13" t="s">
        <v>78</v>
      </c>
      <c r="AY231" s="263" t="s">
        <v>159</v>
      </c>
    </row>
    <row r="232" s="14" customFormat="1">
      <c r="A232" s="14"/>
      <c r="B232" s="264"/>
      <c r="C232" s="265"/>
      <c r="D232" s="254" t="s">
        <v>1361</v>
      </c>
      <c r="E232" s="266" t="s">
        <v>1</v>
      </c>
      <c r="F232" s="267" t="s">
        <v>1363</v>
      </c>
      <c r="G232" s="265"/>
      <c r="H232" s="268">
        <v>44.5</v>
      </c>
      <c r="I232" s="269"/>
      <c r="J232" s="265"/>
      <c r="K232" s="265"/>
      <c r="L232" s="270"/>
      <c r="M232" s="271"/>
      <c r="N232" s="272"/>
      <c r="O232" s="272"/>
      <c r="P232" s="272"/>
      <c r="Q232" s="272"/>
      <c r="R232" s="272"/>
      <c r="S232" s="272"/>
      <c r="T232" s="27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4" t="s">
        <v>1361</v>
      </c>
      <c r="AU232" s="274" t="s">
        <v>88</v>
      </c>
      <c r="AV232" s="14" t="s">
        <v>168</v>
      </c>
      <c r="AW232" s="14" t="s">
        <v>34</v>
      </c>
      <c r="AX232" s="14" t="s">
        <v>86</v>
      </c>
      <c r="AY232" s="274" t="s">
        <v>159</v>
      </c>
    </row>
    <row r="233" s="2" customFormat="1" ht="33" customHeight="1">
      <c r="A233" s="39"/>
      <c r="B233" s="40"/>
      <c r="C233" s="235" t="s">
        <v>269</v>
      </c>
      <c r="D233" s="235" t="s">
        <v>316</v>
      </c>
      <c r="E233" s="236" t="s">
        <v>2154</v>
      </c>
      <c r="F233" s="237" t="s">
        <v>2155</v>
      </c>
      <c r="G233" s="238" t="s">
        <v>1419</v>
      </c>
      <c r="H233" s="239">
        <v>44.5</v>
      </c>
      <c r="I233" s="240"/>
      <c r="J233" s="241">
        <f>ROUND(I233*H233,2)</f>
        <v>0</v>
      </c>
      <c r="K233" s="242"/>
      <c r="L233" s="45"/>
      <c r="M233" s="243" t="s">
        <v>1</v>
      </c>
      <c r="N233" s="244" t="s">
        <v>43</v>
      </c>
      <c r="O233" s="92"/>
      <c r="P233" s="231">
        <f>O233*H233</f>
        <v>0</v>
      </c>
      <c r="Q233" s="231">
        <v>0</v>
      </c>
      <c r="R233" s="231">
        <f>Q233*H233</f>
        <v>0</v>
      </c>
      <c r="S233" s="231">
        <v>0</v>
      </c>
      <c r="T233" s="232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3" t="s">
        <v>168</v>
      </c>
      <c r="AT233" s="233" t="s">
        <v>316</v>
      </c>
      <c r="AU233" s="233" t="s">
        <v>88</v>
      </c>
      <c r="AY233" s="18" t="s">
        <v>159</v>
      </c>
      <c r="BE233" s="234">
        <f>IF(N233="základní",J233,0)</f>
        <v>0</v>
      </c>
      <c r="BF233" s="234">
        <f>IF(N233="snížená",J233,0)</f>
        <v>0</v>
      </c>
      <c r="BG233" s="234">
        <f>IF(N233="zákl. přenesená",J233,0)</f>
        <v>0</v>
      </c>
      <c r="BH233" s="234">
        <f>IF(N233="sníž. přenesená",J233,0)</f>
        <v>0</v>
      </c>
      <c r="BI233" s="234">
        <f>IF(N233="nulová",J233,0)</f>
        <v>0</v>
      </c>
      <c r="BJ233" s="18" t="s">
        <v>86</v>
      </c>
      <c r="BK233" s="234">
        <f>ROUND(I233*H233,2)</f>
        <v>0</v>
      </c>
      <c r="BL233" s="18" t="s">
        <v>168</v>
      </c>
      <c r="BM233" s="233" t="s">
        <v>2156</v>
      </c>
    </row>
    <row r="234" s="2" customFormat="1" ht="24.15" customHeight="1">
      <c r="A234" s="39"/>
      <c r="B234" s="40"/>
      <c r="C234" s="235" t="s">
        <v>275</v>
      </c>
      <c r="D234" s="235" t="s">
        <v>316</v>
      </c>
      <c r="E234" s="236" t="s">
        <v>2157</v>
      </c>
      <c r="F234" s="237" t="s">
        <v>2158</v>
      </c>
      <c r="G234" s="238" t="s">
        <v>1427</v>
      </c>
      <c r="H234" s="239">
        <v>0.47299999999999998</v>
      </c>
      <c r="I234" s="240"/>
      <c r="J234" s="241">
        <f>ROUND(I234*H234,2)</f>
        <v>0</v>
      </c>
      <c r="K234" s="242"/>
      <c r="L234" s="45"/>
      <c r="M234" s="243" t="s">
        <v>1</v>
      </c>
      <c r="N234" s="244" t="s">
        <v>43</v>
      </c>
      <c r="O234" s="92"/>
      <c r="P234" s="231">
        <f>O234*H234</f>
        <v>0</v>
      </c>
      <c r="Q234" s="231">
        <v>1.06277</v>
      </c>
      <c r="R234" s="231">
        <f>Q234*H234</f>
        <v>0.50269021000000003</v>
      </c>
      <c r="S234" s="231">
        <v>0</v>
      </c>
      <c r="T234" s="232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3" t="s">
        <v>168</v>
      </c>
      <c r="AT234" s="233" t="s">
        <v>316</v>
      </c>
      <c r="AU234" s="233" t="s">
        <v>88</v>
      </c>
      <c r="AY234" s="18" t="s">
        <v>159</v>
      </c>
      <c r="BE234" s="234">
        <f>IF(N234="základní",J234,0)</f>
        <v>0</v>
      </c>
      <c r="BF234" s="234">
        <f>IF(N234="snížená",J234,0)</f>
        <v>0</v>
      </c>
      <c r="BG234" s="234">
        <f>IF(N234="zákl. přenesená",J234,0)</f>
        <v>0</v>
      </c>
      <c r="BH234" s="234">
        <f>IF(N234="sníž. přenesená",J234,0)</f>
        <v>0</v>
      </c>
      <c r="BI234" s="234">
        <f>IF(N234="nulová",J234,0)</f>
        <v>0</v>
      </c>
      <c r="BJ234" s="18" t="s">
        <v>86</v>
      </c>
      <c r="BK234" s="234">
        <f>ROUND(I234*H234,2)</f>
        <v>0</v>
      </c>
      <c r="BL234" s="18" t="s">
        <v>168</v>
      </c>
      <c r="BM234" s="233" t="s">
        <v>2159</v>
      </c>
    </row>
    <row r="235" s="15" customFormat="1">
      <c r="A235" s="15"/>
      <c r="B235" s="275"/>
      <c r="C235" s="276"/>
      <c r="D235" s="254" t="s">
        <v>1361</v>
      </c>
      <c r="E235" s="277" t="s">
        <v>1</v>
      </c>
      <c r="F235" s="278" t="s">
        <v>2160</v>
      </c>
      <c r="G235" s="276"/>
      <c r="H235" s="277" t="s">
        <v>1</v>
      </c>
      <c r="I235" s="279"/>
      <c r="J235" s="276"/>
      <c r="K235" s="276"/>
      <c r="L235" s="280"/>
      <c r="M235" s="281"/>
      <c r="N235" s="282"/>
      <c r="O235" s="282"/>
      <c r="P235" s="282"/>
      <c r="Q235" s="282"/>
      <c r="R235" s="282"/>
      <c r="S235" s="282"/>
      <c r="T235" s="283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84" t="s">
        <v>1361</v>
      </c>
      <c r="AU235" s="284" t="s">
        <v>88</v>
      </c>
      <c r="AV235" s="15" t="s">
        <v>86</v>
      </c>
      <c r="AW235" s="15" t="s">
        <v>34</v>
      </c>
      <c r="AX235" s="15" t="s">
        <v>78</v>
      </c>
      <c r="AY235" s="284" t="s">
        <v>159</v>
      </c>
    </row>
    <row r="236" s="15" customFormat="1">
      <c r="A236" s="15"/>
      <c r="B236" s="275"/>
      <c r="C236" s="276"/>
      <c r="D236" s="254" t="s">
        <v>1361</v>
      </c>
      <c r="E236" s="277" t="s">
        <v>1</v>
      </c>
      <c r="F236" s="278" t="s">
        <v>2161</v>
      </c>
      <c r="G236" s="276"/>
      <c r="H236" s="277" t="s">
        <v>1</v>
      </c>
      <c r="I236" s="279"/>
      <c r="J236" s="276"/>
      <c r="K236" s="276"/>
      <c r="L236" s="280"/>
      <c r="M236" s="281"/>
      <c r="N236" s="282"/>
      <c r="O236" s="282"/>
      <c r="P236" s="282"/>
      <c r="Q236" s="282"/>
      <c r="R236" s="282"/>
      <c r="S236" s="282"/>
      <c r="T236" s="283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84" t="s">
        <v>1361</v>
      </c>
      <c r="AU236" s="284" t="s">
        <v>88</v>
      </c>
      <c r="AV236" s="15" t="s">
        <v>86</v>
      </c>
      <c r="AW236" s="15" t="s">
        <v>34</v>
      </c>
      <c r="AX236" s="15" t="s">
        <v>78</v>
      </c>
      <c r="AY236" s="284" t="s">
        <v>159</v>
      </c>
    </row>
    <row r="237" s="13" customFormat="1">
      <c r="A237" s="13"/>
      <c r="B237" s="252"/>
      <c r="C237" s="253"/>
      <c r="D237" s="254" t="s">
        <v>1361</v>
      </c>
      <c r="E237" s="255" t="s">
        <v>1</v>
      </c>
      <c r="F237" s="256" t="s">
        <v>2162</v>
      </c>
      <c r="G237" s="253"/>
      <c r="H237" s="257">
        <v>0.47299999999999998</v>
      </c>
      <c r="I237" s="258"/>
      <c r="J237" s="253"/>
      <c r="K237" s="253"/>
      <c r="L237" s="259"/>
      <c r="M237" s="260"/>
      <c r="N237" s="261"/>
      <c r="O237" s="261"/>
      <c r="P237" s="261"/>
      <c r="Q237" s="261"/>
      <c r="R237" s="261"/>
      <c r="S237" s="261"/>
      <c r="T237" s="26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3" t="s">
        <v>1361</v>
      </c>
      <c r="AU237" s="263" t="s">
        <v>88</v>
      </c>
      <c r="AV237" s="13" t="s">
        <v>88</v>
      </c>
      <c r="AW237" s="13" t="s">
        <v>34</v>
      </c>
      <c r="AX237" s="13" t="s">
        <v>78</v>
      </c>
      <c r="AY237" s="263" t="s">
        <v>159</v>
      </c>
    </row>
    <row r="238" s="14" customFormat="1">
      <c r="A238" s="14"/>
      <c r="B238" s="264"/>
      <c r="C238" s="265"/>
      <c r="D238" s="254" t="s">
        <v>1361</v>
      </c>
      <c r="E238" s="266" t="s">
        <v>1</v>
      </c>
      <c r="F238" s="267" t="s">
        <v>1363</v>
      </c>
      <c r="G238" s="265"/>
      <c r="H238" s="268">
        <v>0.47299999999999998</v>
      </c>
      <c r="I238" s="269"/>
      <c r="J238" s="265"/>
      <c r="K238" s="265"/>
      <c r="L238" s="270"/>
      <c r="M238" s="271"/>
      <c r="N238" s="272"/>
      <c r="O238" s="272"/>
      <c r="P238" s="272"/>
      <c r="Q238" s="272"/>
      <c r="R238" s="272"/>
      <c r="S238" s="272"/>
      <c r="T238" s="27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4" t="s">
        <v>1361</v>
      </c>
      <c r="AU238" s="274" t="s">
        <v>88</v>
      </c>
      <c r="AV238" s="14" t="s">
        <v>168</v>
      </c>
      <c r="AW238" s="14" t="s">
        <v>34</v>
      </c>
      <c r="AX238" s="14" t="s">
        <v>86</v>
      </c>
      <c r="AY238" s="274" t="s">
        <v>159</v>
      </c>
    </row>
    <row r="239" s="12" customFormat="1" ht="22.8" customHeight="1">
      <c r="A239" s="12"/>
      <c r="B239" s="204"/>
      <c r="C239" s="205"/>
      <c r="D239" s="206" t="s">
        <v>77</v>
      </c>
      <c r="E239" s="218" t="s">
        <v>168</v>
      </c>
      <c r="F239" s="218" t="s">
        <v>1499</v>
      </c>
      <c r="G239" s="205"/>
      <c r="H239" s="205"/>
      <c r="I239" s="208"/>
      <c r="J239" s="219">
        <f>BK239</f>
        <v>0</v>
      </c>
      <c r="K239" s="205"/>
      <c r="L239" s="210"/>
      <c r="M239" s="211"/>
      <c r="N239" s="212"/>
      <c r="O239" s="212"/>
      <c r="P239" s="213">
        <f>SUM(P240:P269)</f>
        <v>0</v>
      </c>
      <c r="Q239" s="212"/>
      <c r="R239" s="213">
        <f>SUM(R240:R269)</f>
        <v>1.1073599999999999</v>
      </c>
      <c r="S239" s="212"/>
      <c r="T239" s="214">
        <f>SUM(T240:T269)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5" t="s">
        <v>86</v>
      </c>
      <c r="AT239" s="216" t="s">
        <v>77</v>
      </c>
      <c r="AU239" s="216" t="s">
        <v>86</v>
      </c>
      <c r="AY239" s="215" t="s">
        <v>159</v>
      </c>
      <c r="BK239" s="217">
        <f>SUM(BK240:BK269)</f>
        <v>0</v>
      </c>
    </row>
    <row r="240" s="2" customFormat="1" ht="24.15" customHeight="1">
      <c r="A240" s="39"/>
      <c r="B240" s="40"/>
      <c r="C240" s="235" t="s">
        <v>279</v>
      </c>
      <c r="D240" s="235" t="s">
        <v>316</v>
      </c>
      <c r="E240" s="236" t="s">
        <v>1516</v>
      </c>
      <c r="F240" s="237" t="s">
        <v>1517</v>
      </c>
      <c r="G240" s="238" t="s">
        <v>1419</v>
      </c>
      <c r="H240" s="239">
        <v>0.64800000000000002</v>
      </c>
      <c r="I240" s="240"/>
      <c r="J240" s="241">
        <f>ROUND(I240*H240,2)</f>
        <v>0</v>
      </c>
      <c r="K240" s="242"/>
      <c r="L240" s="45"/>
      <c r="M240" s="243" t="s">
        <v>1</v>
      </c>
      <c r="N240" s="244" t="s">
        <v>43</v>
      </c>
      <c r="O240" s="92"/>
      <c r="P240" s="231">
        <f>O240*H240</f>
        <v>0</v>
      </c>
      <c r="Q240" s="231">
        <v>0</v>
      </c>
      <c r="R240" s="231">
        <f>Q240*H240</f>
        <v>0</v>
      </c>
      <c r="S240" s="231">
        <v>0</v>
      </c>
      <c r="T240" s="232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3" t="s">
        <v>168</v>
      </c>
      <c r="AT240" s="233" t="s">
        <v>316</v>
      </c>
      <c r="AU240" s="233" t="s">
        <v>88</v>
      </c>
      <c r="AY240" s="18" t="s">
        <v>159</v>
      </c>
      <c r="BE240" s="234">
        <f>IF(N240="základní",J240,0)</f>
        <v>0</v>
      </c>
      <c r="BF240" s="234">
        <f>IF(N240="snížená",J240,0)</f>
        <v>0</v>
      </c>
      <c r="BG240" s="234">
        <f>IF(N240="zákl. přenesená",J240,0)</f>
        <v>0</v>
      </c>
      <c r="BH240" s="234">
        <f>IF(N240="sníž. přenesená",J240,0)</f>
        <v>0</v>
      </c>
      <c r="BI240" s="234">
        <f>IF(N240="nulová",J240,0)</f>
        <v>0</v>
      </c>
      <c r="BJ240" s="18" t="s">
        <v>86</v>
      </c>
      <c r="BK240" s="234">
        <f>ROUND(I240*H240,2)</f>
        <v>0</v>
      </c>
      <c r="BL240" s="18" t="s">
        <v>168</v>
      </c>
      <c r="BM240" s="233" t="s">
        <v>2163</v>
      </c>
    </row>
    <row r="241" s="15" customFormat="1">
      <c r="A241" s="15"/>
      <c r="B241" s="275"/>
      <c r="C241" s="276"/>
      <c r="D241" s="254" t="s">
        <v>1361</v>
      </c>
      <c r="E241" s="277" t="s">
        <v>1</v>
      </c>
      <c r="F241" s="278" t="s">
        <v>1519</v>
      </c>
      <c r="G241" s="276"/>
      <c r="H241" s="277" t="s">
        <v>1</v>
      </c>
      <c r="I241" s="279"/>
      <c r="J241" s="276"/>
      <c r="K241" s="276"/>
      <c r="L241" s="280"/>
      <c r="M241" s="281"/>
      <c r="N241" s="282"/>
      <c r="O241" s="282"/>
      <c r="P241" s="282"/>
      <c r="Q241" s="282"/>
      <c r="R241" s="282"/>
      <c r="S241" s="282"/>
      <c r="T241" s="283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84" t="s">
        <v>1361</v>
      </c>
      <c r="AU241" s="284" t="s">
        <v>88</v>
      </c>
      <c r="AV241" s="15" t="s">
        <v>86</v>
      </c>
      <c r="AW241" s="15" t="s">
        <v>34</v>
      </c>
      <c r="AX241" s="15" t="s">
        <v>78</v>
      </c>
      <c r="AY241" s="284" t="s">
        <v>159</v>
      </c>
    </row>
    <row r="242" s="13" customFormat="1">
      <c r="A242" s="13"/>
      <c r="B242" s="252"/>
      <c r="C242" s="253"/>
      <c r="D242" s="254" t="s">
        <v>1361</v>
      </c>
      <c r="E242" s="255" t="s">
        <v>1</v>
      </c>
      <c r="F242" s="256" t="s">
        <v>2164</v>
      </c>
      <c r="G242" s="253"/>
      <c r="H242" s="257">
        <v>0.64800000000000002</v>
      </c>
      <c r="I242" s="258"/>
      <c r="J242" s="253"/>
      <c r="K242" s="253"/>
      <c r="L242" s="259"/>
      <c r="M242" s="260"/>
      <c r="N242" s="261"/>
      <c r="O242" s="261"/>
      <c r="P242" s="261"/>
      <c r="Q242" s="261"/>
      <c r="R242" s="261"/>
      <c r="S242" s="261"/>
      <c r="T242" s="26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3" t="s">
        <v>1361</v>
      </c>
      <c r="AU242" s="263" t="s">
        <v>88</v>
      </c>
      <c r="AV242" s="13" t="s">
        <v>88</v>
      </c>
      <c r="AW242" s="13" t="s">
        <v>34</v>
      </c>
      <c r="AX242" s="13" t="s">
        <v>78</v>
      </c>
      <c r="AY242" s="263" t="s">
        <v>159</v>
      </c>
    </row>
    <row r="243" s="14" customFormat="1">
      <c r="A243" s="14"/>
      <c r="B243" s="264"/>
      <c r="C243" s="265"/>
      <c r="D243" s="254" t="s">
        <v>1361</v>
      </c>
      <c r="E243" s="266" t="s">
        <v>1</v>
      </c>
      <c r="F243" s="267" t="s">
        <v>1363</v>
      </c>
      <c r="G243" s="265"/>
      <c r="H243" s="268">
        <v>0.64800000000000002</v>
      </c>
      <c r="I243" s="269"/>
      <c r="J243" s="265"/>
      <c r="K243" s="265"/>
      <c r="L243" s="270"/>
      <c r="M243" s="271"/>
      <c r="N243" s="272"/>
      <c r="O243" s="272"/>
      <c r="P243" s="272"/>
      <c r="Q243" s="272"/>
      <c r="R243" s="272"/>
      <c r="S243" s="272"/>
      <c r="T243" s="27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4" t="s">
        <v>1361</v>
      </c>
      <c r="AU243" s="274" t="s">
        <v>88</v>
      </c>
      <c r="AV243" s="14" t="s">
        <v>168</v>
      </c>
      <c r="AW243" s="14" t="s">
        <v>34</v>
      </c>
      <c r="AX243" s="14" t="s">
        <v>86</v>
      </c>
      <c r="AY243" s="274" t="s">
        <v>159</v>
      </c>
    </row>
    <row r="244" s="2" customFormat="1" ht="16.5" customHeight="1">
      <c r="A244" s="39"/>
      <c r="B244" s="40"/>
      <c r="C244" s="235" t="s">
        <v>283</v>
      </c>
      <c r="D244" s="235" t="s">
        <v>316</v>
      </c>
      <c r="E244" s="236" t="s">
        <v>2165</v>
      </c>
      <c r="F244" s="237" t="s">
        <v>2166</v>
      </c>
      <c r="G244" s="238" t="s">
        <v>1373</v>
      </c>
      <c r="H244" s="239">
        <v>15.074999999999999</v>
      </c>
      <c r="I244" s="240"/>
      <c r="J244" s="241">
        <f>ROUND(I244*H244,2)</f>
        <v>0</v>
      </c>
      <c r="K244" s="242"/>
      <c r="L244" s="45"/>
      <c r="M244" s="243" t="s">
        <v>1</v>
      </c>
      <c r="N244" s="244" t="s">
        <v>43</v>
      </c>
      <c r="O244" s="92"/>
      <c r="P244" s="231">
        <f>O244*H244</f>
        <v>0</v>
      </c>
      <c r="Q244" s="231">
        <v>0</v>
      </c>
      <c r="R244" s="231">
        <f>Q244*H244</f>
        <v>0</v>
      </c>
      <c r="S244" s="231">
        <v>0</v>
      </c>
      <c r="T244" s="232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3" t="s">
        <v>168</v>
      </c>
      <c r="AT244" s="233" t="s">
        <v>316</v>
      </c>
      <c r="AU244" s="233" t="s">
        <v>88</v>
      </c>
      <c r="AY244" s="18" t="s">
        <v>159</v>
      </c>
      <c r="BE244" s="234">
        <f>IF(N244="základní",J244,0)</f>
        <v>0</v>
      </c>
      <c r="BF244" s="234">
        <f>IF(N244="snížená",J244,0)</f>
        <v>0</v>
      </c>
      <c r="BG244" s="234">
        <f>IF(N244="zákl. přenesená",J244,0)</f>
        <v>0</v>
      </c>
      <c r="BH244" s="234">
        <f>IF(N244="sníž. přenesená",J244,0)</f>
        <v>0</v>
      </c>
      <c r="BI244" s="234">
        <f>IF(N244="nulová",J244,0)</f>
        <v>0</v>
      </c>
      <c r="BJ244" s="18" t="s">
        <v>86</v>
      </c>
      <c r="BK244" s="234">
        <f>ROUND(I244*H244,2)</f>
        <v>0</v>
      </c>
      <c r="BL244" s="18" t="s">
        <v>168</v>
      </c>
      <c r="BM244" s="233" t="s">
        <v>2167</v>
      </c>
    </row>
    <row r="245" s="15" customFormat="1">
      <c r="A245" s="15"/>
      <c r="B245" s="275"/>
      <c r="C245" s="276"/>
      <c r="D245" s="254" t="s">
        <v>1361</v>
      </c>
      <c r="E245" s="277" t="s">
        <v>1</v>
      </c>
      <c r="F245" s="278" t="s">
        <v>2128</v>
      </c>
      <c r="G245" s="276"/>
      <c r="H245" s="277" t="s">
        <v>1</v>
      </c>
      <c r="I245" s="279"/>
      <c r="J245" s="276"/>
      <c r="K245" s="276"/>
      <c r="L245" s="280"/>
      <c r="M245" s="281"/>
      <c r="N245" s="282"/>
      <c r="O245" s="282"/>
      <c r="P245" s="282"/>
      <c r="Q245" s="282"/>
      <c r="R245" s="282"/>
      <c r="S245" s="282"/>
      <c r="T245" s="283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84" t="s">
        <v>1361</v>
      </c>
      <c r="AU245" s="284" t="s">
        <v>88</v>
      </c>
      <c r="AV245" s="15" t="s">
        <v>86</v>
      </c>
      <c r="AW245" s="15" t="s">
        <v>34</v>
      </c>
      <c r="AX245" s="15" t="s">
        <v>78</v>
      </c>
      <c r="AY245" s="284" t="s">
        <v>159</v>
      </c>
    </row>
    <row r="246" s="15" customFormat="1">
      <c r="A246" s="15"/>
      <c r="B246" s="275"/>
      <c r="C246" s="276"/>
      <c r="D246" s="254" t="s">
        <v>1361</v>
      </c>
      <c r="E246" s="277" t="s">
        <v>1</v>
      </c>
      <c r="F246" s="278" t="s">
        <v>2168</v>
      </c>
      <c r="G246" s="276"/>
      <c r="H246" s="277" t="s">
        <v>1</v>
      </c>
      <c r="I246" s="279"/>
      <c r="J246" s="276"/>
      <c r="K246" s="276"/>
      <c r="L246" s="280"/>
      <c r="M246" s="281"/>
      <c r="N246" s="282"/>
      <c r="O246" s="282"/>
      <c r="P246" s="282"/>
      <c r="Q246" s="282"/>
      <c r="R246" s="282"/>
      <c r="S246" s="282"/>
      <c r="T246" s="283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84" t="s">
        <v>1361</v>
      </c>
      <c r="AU246" s="284" t="s">
        <v>88</v>
      </c>
      <c r="AV246" s="15" t="s">
        <v>86</v>
      </c>
      <c r="AW246" s="15" t="s">
        <v>34</v>
      </c>
      <c r="AX246" s="15" t="s">
        <v>78</v>
      </c>
      <c r="AY246" s="284" t="s">
        <v>159</v>
      </c>
    </row>
    <row r="247" s="13" customFormat="1">
      <c r="A247" s="13"/>
      <c r="B247" s="252"/>
      <c r="C247" s="253"/>
      <c r="D247" s="254" t="s">
        <v>1361</v>
      </c>
      <c r="E247" s="255" t="s">
        <v>1</v>
      </c>
      <c r="F247" s="256" t="s">
        <v>2169</v>
      </c>
      <c r="G247" s="253"/>
      <c r="H247" s="257">
        <v>5.4050000000000002</v>
      </c>
      <c r="I247" s="258"/>
      <c r="J247" s="253"/>
      <c r="K247" s="253"/>
      <c r="L247" s="259"/>
      <c r="M247" s="260"/>
      <c r="N247" s="261"/>
      <c r="O247" s="261"/>
      <c r="P247" s="261"/>
      <c r="Q247" s="261"/>
      <c r="R247" s="261"/>
      <c r="S247" s="261"/>
      <c r="T247" s="26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3" t="s">
        <v>1361</v>
      </c>
      <c r="AU247" s="263" t="s">
        <v>88</v>
      </c>
      <c r="AV247" s="13" t="s">
        <v>88</v>
      </c>
      <c r="AW247" s="13" t="s">
        <v>34</v>
      </c>
      <c r="AX247" s="13" t="s">
        <v>78</v>
      </c>
      <c r="AY247" s="263" t="s">
        <v>159</v>
      </c>
    </row>
    <row r="248" s="13" customFormat="1">
      <c r="A248" s="13"/>
      <c r="B248" s="252"/>
      <c r="C248" s="253"/>
      <c r="D248" s="254" t="s">
        <v>1361</v>
      </c>
      <c r="E248" s="255" t="s">
        <v>1</v>
      </c>
      <c r="F248" s="256" t="s">
        <v>2170</v>
      </c>
      <c r="G248" s="253"/>
      <c r="H248" s="257">
        <v>2.645</v>
      </c>
      <c r="I248" s="258"/>
      <c r="J248" s="253"/>
      <c r="K248" s="253"/>
      <c r="L248" s="259"/>
      <c r="M248" s="260"/>
      <c r="N248" s="261"/>
      <c r="O248" s="261"/>
      <c r="P248" s="261"/>
      <c r="Q248" s="261"/>
      <c r="R248" s="261"/>
      <c r="S248" s="261"/>
      <c r="T248" s="26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3" t="s">
        <v>1361</v>
      </c>
      <c r="AU248" s="263" t="s">
        <v>88</v>
      </c>
      <c r="AV248" s="13" t="s">
        <v>88</v>
      </c>
      <c r="AW248" s="13" t="s">
        <v>34</v>
      </c>
      <c r="AX248" s="13" t="s">
        <v>78</v>
      </c>
      <c r="AY248" s="263" t="s">
        <v>159</v>
      </c>
    </row>
    <row r="249" s="16" customFormat="1">
      <c r="A249" s="16"/>
      <c r="B249" s="285"/>
      <c r="C249" s="286"/>
      <c r="D249" s="254" t="s">
        <v>1361</v>
      </c>
      <c r="E249" s="287" t="s">
        <v>1</v>
      </c>
      <c r="F249" s="288" t="s">
        <v>1724</v>
      </c>
      <c r="G249" s="286"/>
      <c r="H249" s="289">
        <v>8.0500000000000007</v>
      </c>
      <c r="I249" s="290"/>
      <c r="J249" s="286"/>
      <c r="K249" s="286"/>
      <c r="L249" s="291"/>
      <c r="M249" s="292"/>
      <c r="N249" s="293"/>
      <c r="O249" s="293"/>
      <c r="P249" s="293"/>
      <c r="Q249" s="293"/>
      <c r="R249" s="293"/>
      <c r="S249" s="293"/>
      <c r="T249" s="294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95" t="s">
        <v>1361</v>
      </c>
      <c r="AU249" s="295" t="s">
        <v>88</v>
      </c>
      <c r="AV249" s="16" t="s">
        <v>173</v>
      </c>
      <c r="AW249" s="16" t="s">
        <v>34</v>
      </c>
      <c r="AX249" s="16" t="s">
        <v>78</v>
      </c>
      <c r="AY249" s="295" t="s">
        <v>159</v>
      </c>
    </row>
    <row r="250" s="15" customFormat="1">
      <c r="A250" s="15"/>
      <c r="B250" s="275"/>
      <c r="C250" s="276"/>
      <c r="D250" s="254" t="s">
        <v>1361</v>
      </c>
      <c r="E250" s="277" t="s">
        <v>1</v>
      </c>
      <c r="F250" s="278" t="s">
        <v>2171</v>
      </c>
      <c r="G250" s="276"/>
      <c r="H250" s="277" t="s">
        <v>1</v>
      </c>
      <c r="I250" s="279"/>
      <c r="J250" s="276"/>
      <c r="K250" s="276"/>
      <c r="L250" s="280"/>
      <c r="M250" s="281"/>
      <c r="N250" s="282"/>
      <c r="O250" s="282"/>
      <c r="P250" s="282"/>
      <c r="Q250" s="282"/>
      <c r="R250" s="282"/>
      <c r="S250" s="282"/>
      <c r="T250" s="283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84" t="s">
        <v>1361</v>
      </c>
      <c r="AU250" s="284" t="s">
        <v>88</v>
      </c>
      <c r="AV250" s="15" t="s">
        <v>86</v>
      </c>
      <c r="AW250" s="15" t="s">
        <v>34</v>
      </c>
      <c r="AX250" s="15" t="s">
        <v>78</v>
      </c>
      <c r="AY250" s="284" t="s">
        <v>159</v>
      </c>
    </row>
    <row r="251" s="13" customFormat="1">
      <c r="A251" s="13"/>
      <c r="B251" s="252"/>
      <c r="C251" s="253"/>
      <c r="D251" s="254" t="s">
        <v>1361</v>
      </c>
      <c r="E251" s="255" t="s">
        <v>1</v>
      </c>
      <c r="F251" s="256" t="s">
        <v>2172</v>
      </c>
      <c r="G251" s="253"/>
      <c r="H251" s="257">
        <v>5.4050000000000002</v>
      </c>
      <c r="I251" s="258"/>
      <c r="J251" s="253"/>
      <c r="K251" s="253"/>
      <c r="L251" s="259"/>
      <c r="M251" s="260"/>
      <c r="N251" s="261"/>
      <c r="O251" s="261"/>
      <c r="P251" s="261"/>
      <c r="Q251" s="261"/>
      <c r="R251" s="261"/>
      <c r="S251" s="261"/>
      <c r="T251" s="26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3" t="s">
        <v>1361</v>
      </c>
      <c r="AU251" s="263" t="s">
        <v>88</v>
      </c>
      <c r="AV251" s="13" t="s">
        <v>88</v>
      </c>
      <c r="AW251" s="13" t="s">
        <v>34</v>
      </c>
      <c r="AX251" s="13" t="s">
        <v>78</v>
      </c>
      <c r="AY251" s="263" t="s">
        <v>159</v>
      </c>
    </row>
    <row r="252" s="15" customFormat="1">
      <c r="A252" s="15"/>
      <c r="B252" s="275"/>
      <c r="C252" s="276"/>
      <c r="D252" s="254" t="s">
        <v>1361</v>
      </c>
      <c r="E252" s="277" t="s">
        <v>1</v>
      </c>
      <c r="F252" s="278" t="s">
        <v>2130</v>
      </c>
      <c r="G252" s="276"/>
      <c r="H252" s="277" t="s">
        <v>1</v>
      </c>
      <c r="I252" s="279"/>
      <c r="J252" s="276"/>
      <c r="K252" s="276"/>
      <c r="L252" s="280"/>
      <c r="M252" s="281"/>
      <c r="N252" s="282"/>
      <c r="O252" s="282"/>
      <c r="P252" s="282"/>
      <c r="Q252" s="282"/>
      <c r="R252" s="282"/>
      <c r="S252" s="282"/>
      <c r="T252" s="283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84" t="s">
        <v>1361</v>
      </c>
      <c r="AU252" s="284" t="s">
        <v>88</v>
      </c>
      <c r="AV252" s="15" t="s">
        <v>86</v>
      </c>
      <c r="AW252" s="15" t="s">
        <v>34</v>
      </c>
      <c r="AX252" s="15" t="s">
        <v>78</v>
      </c>
      <c r="AY252" s="284" t="s">
        <v>159</v>
      </c>
    </row>
    <row r="253" s="15" customFormat="1">
      <c r="A253" s="15"/>
      <c r="B253" s="275"/>
      <c r="C253" s="276"/>
      <c r="D253" s="254" t="s">
        <v>1361</v>
      </c>
      <c r="E253" s="277" t="s">
        <v>1</v>
      </c>
      <c r="F253" s="278" t="s">
        <v>2171</v>
      </c>
      <c r="G253" s="276"/>
      <c r="H253" s="277" t="s">
        <v>1</v>
      </c>
      <c r="I253" s="279"/>
      <c r="J253" s="276"/>
      <c r="K253" s="276"/>
      <c r="L253" s="280"/>
      <c r="M253" s="281"/>
      <c r="N253" s="282"/>
      <c r="O253" s="282"/>
      <c r="P253" s="282"/>
      <c r="Q253" s="282"/>
      <c r="R253" s="282"/>
      <c r="S253" s="282"/>
      <c r="T253" s="283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84" t="s">
        <v>1361</v>
      </c>
      <c r="AU253" s="284" t="s">
        <v>88</v>
      </c>
      <c r="AV253" s="15" t="s">
        <v>86</v>
      </c>
      <c r="AW253" s="15" t="s">
        <v>34</v>
      </c>
      <c r="AX253" s="15" t="s">
        <v>78</v>
      </c>
      <c r="AY253" s="284" t="s">
        <v>159</v>
      </c>
    </row>
    <row r="254" s="13" customFormat="1">
      <c r="A254" s="13"/>
      <c r="B254" s="252"/>
      <c r="C254" s="253"/>
      <c r="D254" s="254" t="s">
        <v>1361</v>
      </c>
      <c r="E254" s="255" t="s">
        <v>1</v>
      </c>
      <c r="F254" s="256" t="s">
        <v>2173</v>
      </c>
      <c r="G254" s="253"/>
      <c r="H254" s="257">
        <v>1.6200000000000001</v>
      </c>
      <c r="I254" s="258"/>
      <c r="J254" s="253"/>
      <c r="K254" s="253"/>
      <c r="L254" s="259"/>
      <c r="M254" s="260"/>
      <c r="N254" s="261"/>
      <c r="O254" s="261"/>
      <c r="P254" s="261"/>
      <c r="Q254" s="261"/>
      <c r="R254" s="261"/>
      <c r="S254" s="261"/>
      <c r="T254" s="26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3" t="s">
        <v>1361</v>
      </c>
      <c r="AU254" s="263" t="s">
        <v>88</v>
      </c>
      <c r="AV254" s="13" t="s">
        <v>88</v>
      </c>
      <c r="AW254" s="13" t="s">
        <v>34</v>
      </c>
      <c r="AX254" s="13" t="s">
        <v>78</v>
      </c>
      <c r="AY254" s="263" t="s">
        <v>159</v>
      </c>
    </row>
    <row r="255" s="14" customFormat="1">
      <c r="A255" s="14"/>
      <c r="B255" s="264"/>
      <c r="C255" s="265"/>
      <c r="D255" s="254" t="s">
        <v>1361</v>
      </c>
      <c r="E255" s="266" t="s">
        <v>1</v>
      </c>
      <c r="F255" s="267" t="s">
        <v>1363</v>
      </c>
      <c r="G255" s="265"/>
      <c r="H255" s="268">
        <v>15.074999999999999</v>
      </c>
      <c r="I255" s="269"/>
      <c r="J255" s="265"/>
      <c r="K255" s="265"/>
      <c r="L255" s="270"/>
      <c r="M255" s="271"/>
      <c r="N255" s="272"/>
      <c r="O255" s="272"/>
      <c r="P255" s="272"/>
      <c r="Q255" s="272"/>
      <c r="R255" s="272"/>
      <c r="S255" s="272"/>
      <c r="T255" s="27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74" t="s">
        <v>1361</v>
      </c>
      <c r="AU255" s="274" t="s">
        <v>88</v>
      </c>
      <c r="AV255" s="14" t="s">
        <v>168</v>
      </c>
      <c r="AW255" s="14" t="s">
        <v>34</v>
      </c>
      <c r="AX255" s="14" t="s">
        <v>86</v>
      </c>
      <c r="AY255" s="274" t="s">
        <v>159</v>
      </c>
    </row>
    <row r="256" s="2" customFormat="1" ht="24.15" customHeight="1">
      <c r="A256" s="39"/>
      <c r="B256" s="40"/>
      <c r="C256" s="235" t="s">
        <v>287</v>
      </c>
      <c r="D256" s="235" t="s">
        <v>316</v>
      </c>
      <c r="E256" s="236" t="s">
        <v>2174</v>
      </c>
      <c r="F256" s="237" t="s">
        <v>2175</v>
      </c>
      <c r="G256" s="238" t="s">
        <v>166</v>
      </c>
      <c r="H256" s="239">
        <v>8</v>
      </c>
      <c r="I256" s="240"/>
      <c r="J256" s="241">
        <f>ROUND(I256*H256,2)</f>
        <v>0</v>
      </c>
      <c r="K256" s="242"/>
      <c r="L256" s="45"/>
      <c r="M256" s="243" t="s">
        <v>1</v>
      </c>
      <c r="N256" s="244" t="s">
        <v>43</v>
      </c>
      <c r="O256" s="92"/>
      <c r="P256" s="231">
        <f>O256*H256</f>
        <v>0</v>
      </c>
      <c r="Q256" s="231">
        <v>0.087419999999999998</v>
      </c>
      <c r="R256" s="231">
        <f>Q256*H256</f>
        <v>0.69935999999999998</v>
      </c>
      <c r="S256" s="231">
        <v>0</v>
      </c>
      <c r="T256" s="232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3" t="s">
        <v>168</v>
      </c>
      <c r="AT256" s="233" t="s">
        <v>316</v>
      </c>
      <c r="AU256" s="233" t="s">
        <v>88</v>
      </c>
      <c r="AY256" s="18" t="s">
        <v>159</v>
      </c>
      <c r="BE256" s="234">
        <f>IF(N256="základní",J256,0)</f>
        <v>0</v>
      </c>
      <c r="BF256" s="234">
        <f>IF(N256="snížená",J256,0)</f>
        <v>0</v>
      </c>
      <c r="BG256" s="234">
        <f>IF(N256="zákl. přenesená",J256,0)</f>
        <v>0</v>
      </c>
      <c r="BH256" s="234">
        <f>IF(N256="sníž. přenesená",J256,0)</f>
        <v>0</v>
      </c>
      <c r="BI256" s="234">
        <f>IF(N256="nulová",J256,0)</f>
        <v>0</v>
      </c>
      <c r="BJ256" s="18" t="s">
        <v>86</v>
      </c>
      <c r="BK256" s="234">
        <f>ROUND(I256*H256,2)</f>
        <v>0</v>
      </c>
      <c r="BL256" s="18" t="s">
        <v>168</v>
      </c>
      <c r="BM256" s="233" t="s">
        <v>2176</v>
      </c>
    </row>
    <row r="257" s="15" customFormat="1">
      <c r="A257" s="15"/>
      <c r="B257" s="275"/>
      <c r="C257" s="276"/>
      <c r="D257" s="254" t="s">
        <v>1361</v>
      </c>
      <c r="E257" s="277" t="s">
        <v>1</v>
      </c>
      <c r="F257" s="278" t="s">
        <v>2177</v>
      </c>
      <c r="G257" s="276"/>
      <c r="H257" s="277" t="s">
        <v>1</v>
      </c>
      <c r="I257" s="279"/>
      <c r="J257" s="276"/>
      <c r="K257" s="276"/>
      <c r="L257" s="280"/>
      <c r="M257" s="281"/>
      <c r="N257" s="282"/>
      <c r="O257" s="282"/>
      <c r="P257" s="282"/>
      <c r="Q257" s="282"/>
      <c r="R257" s="282"/>
      <c r="S257" s="282"/>
      <c r="T257" s="283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84" t="s">
        <v>1361</v>
      </c>
      <c r="AU257" s="284" t="s">
        <v>88</v>
      </c>
      <c r="AV257" s="15" t="s">
        <v>86</v>
      </c>
      <c r="AW257" s="15" t="s">
        <v>34</v>
      </c>
      <c r="AX257" s="15" t="s">
        <v>78</v>
      </c>
      <c r="AY257" s="284" t="s">
        <v>159</v>
      </c>
    </row>
    <row r="258" s="13" customFormat="1">
      <c r="A258" s="13"/>
      <c r="B258" s="252"/>
      <c r="C258" s="253"/>
      <c r="D258" s="254" t="s">
        <v>1361</v>
      </c>
      <c r="E258" s="255" t="s">
        <v>1</v>
      </c>
      <c r="F258" s="256" t="s">
        <v>2178</v>
      </c>
      <c r="G258" s="253"/>
      <c r="H258" s="257">
        <v>1</v>
      </c>
      <c r="I258" s="258"/>
      <c r="J258" s="253"/>
      <c r="K258" s="253"/>
      <c r="L258" s="259"/>
      <c r="M258" s="260"/>
      <c r="N258" s="261"/>
      <c r="O258" s="261"/>
      <c r="P258" s="261"/>
      <c r="Q258" s="261"/>
      <c r="R258" s="261"/>
      <c r="S258" s="261"/>
      <c r="T258" s="26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3" t="s">
        <v>1361</v>
      </c>
      <c r="AU258" s="263" t="s">
        <v>88</v>
      </c>
      <c r="AV258" s="13" t="s">
        <v>88</v>
      </c>
      <c r="AW258" s="13" t="s">
        <v>34</v>
      </c>
      <c r="AX258" s="13" t="s">
        <v>78</v>
      </c>
      <c r="AY258" s="263" t="s">
        <v>159</v>
      </c>
    </row>
    <row r="259" s="13" customFormat="1">
      <c r="A259" s="13"/>
      <c r="B259" s="252"/>
      <c r="C259" s="253"/>
      <c r="D259" s="254" t="s">
        <v>1361</v>
      </c>
      <c r="E259" s="255" t="s">
        <v>1</v>
      </c>
      <c r="F259" s="256" t="s">
        <v>2179</v>
      </c>
      <c r="G259" s="253"/>
      <c r="H259" s="257">
        <v>1</v>
      </c>
      <c r="I259" s="258"/>
      <c r="J259" s="253"/>
      <c r="K259" s="253"/>
      <c r="L259" s="259"/>
      <c r="M259" s="260"/>
      <c r="N259" s="261"/>
      <c r="O259" s="261"/>
      <c r="P259" s="261"/>
      <c r="Q259" s="261"/>
      <c r="R259" s="261"/>
      <c r="S259" s="261"/>
      <c r="T259" s="26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3" t="s">
        <v>1361</v>
      </c>
      <c r="AU259" s="263" t="s">
        <v>88</v>
      </c>
      <c r="AV259" s="13" t="s">
        <v>88</v>
      </c>
      <c r="AW259" s="13" t="s">
        <v>34</v>
      </c>
      <c r="AX259" s="13" t="s">
        <v>78</v>
      </c>
      <c r="AY259" s="263" t="s">
        <v>159</v>
      </c>
    </row>
    <row r="260" s="13" customFormat="1">
      <c r="A260" s="13"/>
      <c r="B260" s="252"/>
      <c r="C260" s="253"/>
      <c r="D260" s="254" t="s">
        <v>1361</v>
      </c>
      <c r="E260" s="255" t="s">
        <v>1</v>
      </c>
      <c r="F260" s="256" t="s">
        <v>2180</v>
      </c>
      <c r="G260" s="253"/>
      <c r="H260" s="257">
        <v>3</v>
      </c>
      <c r="I260" s="258"/>
      <c r="J260" s="253"/>
      <c r="K260" s="253"/>
      <c r="L260" s="259"/>
      <c r="M260" s="260"/>
      <c r="N260" s="261"/>
      <c r="O260" s="261"/>
      <c r="P260" s="261"/>
      <c r="Q260" s="261"/>
      <c r="R260" s="261"/>
      <c r="S260" s="261"/>
      <c r="T260" s="26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3" t="s">
        <v>1361</v>
      </c>
      <c r="AU260" s="263" t="s">
        <v>88</v>
      </c>
      <c r="AV260" s="13" t="s">
        <v>88</v>
      </c>
      <c r="AW260" s="13" t="s">
        <v>34</v>
      </c>
      <c r="AX260" s="13" t="s">
        <v>78</v>
      </c>
      <c r="AY260" s="263" t="s">
        <v>159</v>
      </c>
    </row>
    <row r="261" s="13" customFormat="1">
      <c r="A261" s="13"/>
      <c r="B261" s="252"/>
      <c r="C261" s="253"/>
      <c r="D261" s="254" t="s">
        <v>1361</v>
      </c>
      <c r="E261" s="255" t="s">
        <v>1</v>
      </c>
      <c r="F261" s="256" t="s">
        <v>2181</v>
      </c>
      <c r="G261" s="253"/>
      <c r="H261" s="257">
        <v>3</v>
      </c>
      <c r="I261" s="258"/>
      <c r="J261" s="253"/>
      <c r="K261" s="253"/>
      <c r="L261" s="259"/>
      <c r="M261" s="260"/>
      <c r="N261" s="261"/>
      <c r="O261" s="261"/>
      <c r="P261" s="261"/>
      <c r="Q261" s="261"/>
      <c r="R261" s="261"/>
      <c r="S261" s="261"/>
      <c r="T261" s="26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3" t="s">
        <v>1361</v>
      </c>
      <c r="AU261" s="263" t="s">
        <v>88</v>
      </c>
      <c r="AV261" s="13" t="s">
        <v>88</v>
      </c>
      <c r="AW261" s="13" t="s">
        <v>34</v>
      </c>
      <c r="AX261" s="13" t="s">
        <v>78</v>
      </c>
      <c r="AY261" s="263" t="s">
        <v>159</v>
      </c>
    </row>
    <row r="262" s="14" customFormat="1">
      <c r="A262" s="14"/>
      <c r="B262" s="264"/>
      <c r="C262" s="265"/>
      <c r="D262" s="254" t="s">
        <v>1361</v>
      </c>
      <c r="E262" s="266" t="s">
        <v>1</v>
      </c>
      <c r="F262" s="267" t="s">
        <v>1363</v>
      </c>
      <c r="G262" s="265"/>
      <c r="H262" s="268">
        <v>8</v>
      </c>
      <c r="I262" s="269"/>
      <c r="J262" s="265"/>
      <c r="K262" s="265"/>
      <c r="L262" s="270"/>
      <c r="M262" s="271"/>
      <c r="N262" s="272"/>
      <c r="O262" s="272"/>
      <c r="P262" s="272"/>
      <c r="Q262" s="272"/>
      <c r="R262" s="272"/>
      <c r="S262" s="272"/>
      <c r="T262" s="27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4" t="s">
        <v>1361</v>
      </c>
      <c r="AU262" s="274" t="s">
        <v>88</v>
      </c>
      <c r="AV262" s="14" t="s">
        <v>168</v>
      </c>
      <c r="AW262" s="14" t="s">
        <v>34</v>
      </c>
      <c r="AX262" s="14" t="s">
        <v>86</v>
      </c>
      <c r="AY262" s="274" t="s">
        <v>159</v>
      </c>
    </row>
    <row r="263" s="2" customFormat="1" ht="24.15" customHeight="1">
      <c r="A263" s="39"/>
      <c r="B263" s="40"/>
      <c r="C263" s="220" t="s">
        <v>291</v>
      </c>
      <c r="D263" s="220" t="s">
        <v>163</v>
      </c>
      <c r="E263" s="221" t="s">
        <v>2182</v>
      </c>
      <c r="F263" s="222" t="s">
        <v>2183</v>
      </c>
      <c r="G263" s="223" t="s">
        <v>166</v>
      </c>
      <c r="H263" s="224">
        <v>8</v>
      </c>
      <c r="I263" s="225"/>
      <c r="J263" s="226">
        <f>ROUND(I263*H263,2)</f>
        <v>0</v>
      </c>
      <c r="K263" s="227"/>
      <c r="L263" s="228"/>
      <c r="M263" s="229" t="s">
        <v>1</v>
      </c>
      <c r="N263" s="230" t="s">
        <v>43</v>
      </c>
      <c r="O263" s="92"/>
      <c r="P263" s="231">
        <f>O263*H263</f>
        <v>0</v>
      </c>
      <c r="Q263" s="231">
        <v>0.050999999999999997</v>
      </c>
      <c r="R263" s="231">
        <f>Q263*H263</f>
        <v>0.40799999999999997</v>
      </c>
      <c r="S263" s="231">
        <v>0</v>
      </c>
      <c r="T263" s="232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3" t="s">
        <v>167</v>
      </c>
      <c r="AT263" s="233" t="s">
        <v>163</v>
      </c>
      <c r="AU263" s="233" t="s">
        <v>88</v>
      </c>
      <c r="AY263" s="18" t="s">
        <v>159</v>
      </c>
      <c r="BE263" s="234">
        <f>IF(N263="základní",J263,0)</f>
        <v>0</v>
      </c>
      <c r="BF263" s="234">
        <f>IF(N263="snížená",J263,0)</f>
        <v>0</v>
      </c>
      <c r="BG263" s="234">
        <f>IF(N263="zákl. přenesená",J263,0)</f>
        <v>0</v>
      </c>
      <c r="BH263" s="234">
        <f>IF(N263="sníž. přenesená",J263,0)</f>
        <v>0</v>
      </c>
      <c r="BI263" s="234">
        <f>IF(N263="nulová",J263,0)</f>
        <v>0</v>
      </c>
      <c r="BJ263" s="18" t="s">
        <v>86</v>
      </c>
      <c r="BK263" s="234">
        <f>ROUND(I263*H263,2)</f>
        <v>0</v>
      </c>
      <c r="BL263" s="18" t="s">
        <v>168</v>
      </c>
      <c r="BM263" s="233" t="s">
        <v>2184</v>
      </c>
    </row>
    <row r="264" s="15" customFormat="1">
      <c r="A264" s="15"/>
      <c r="B264" s="275"/>
      <c r="C264" s="276"/>
      <c r="D264" s="254" t="s">
        <v>1361</v>
      </c>
      <c r="E264" s="277" t="s">
        <v>1</v>
      </c>
      <c r="F264" s="278" t="s">
        <v>2177</v>
      </c>
      <c r="G264" s="276"/>
      <c r="H264" s="277" t="s">
        <v>1</v>
      </c>
      <c r="I264" s="279"/>
      <c r="J264" s="276"/>
      <c r="K264" s="276"/>
      <c r="L264" s="280"/>
      <c r="M264" s="281"/>
      <c r="N264" s="282"/>
      <c r="O264" s="282"/>
      <c r="P264" s="282"/>
      <c r="Q264" s="282"/>
      <c r="R264" s="282"/>
      <c r="S264" s="282"/>
      <c r="T264" s="283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84" t="s">
        <v>1361</v>
      </c>
      <c r="AU264" s="284" t="s">
        <v>88</v>
      </c>
      <c r="AV264" s="15" t="s">
        <v>86</v>
      </c>
      <c r="AW264" s="15" t="s">
        <v>34</v>
      </c>
      <c r="AX264" s="15" t="s">
        <v>78</v>
      </c>
      <c r="AY264" s="284" t="s">
        <v>159</v>
      </c>
    </row>
    <row r="265" s="13" customFormat="1">
      <c r="A265" s="13"/>
      <c r="B265" s="252"/>
      <c r="C265" s="253"/>
      <c r="D265" s="254" t="s">
        <v>1361</v>
      </c>
      <c r="E265" s="255" t="s">
        <v>1</v>
      </c>
      <c r="F265" s="256" t="s">
        <v>2178</v>
      </c>
      <c r="G265" s="253"/>
      <c r="H265" s="257">
        <v>1</v>
      </c>
      <c r="I265" s="258"/>
      <c r="J265" s="253"/>
      <c r="K265" s="253"/>
      <c r="L265" s="259"/>
      <c r="M265" s="260"/>
      <c r="N265" s="261"/>
      <c r="O265" s="261"/>
      <c r="P265" s="261"/>
      <c r="Q265" s="261"/>
      <c r="R265" s="261"/>
      <c r="S265" s="261"/>
      <c r="T265" s="26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3" t="s">
        <v>1361</v>
      </c>
      <c r="AU265" s="263" t="s">
        <v>88</v>
      </c>
      <c r="AV265" s="13" t="s">
        <v>88</v>
      </c>
      <c r="AW265" s="13" t="s">
        <v>34</v>
      </c>
      <c r="AX265" s="13" t="s">
        <v>78</v>
      </c>
      <c r="AY265" s="263" t="s">
        <v>159</v>
      </c>
    </row>
    <row r="266" s="13" customFormat="1">
      <c r="A266" s="13"/>
      <c r="B266" s="252"/>
      <c r="C266" s="253"/>
      <c r="D266" s="254" t="s">
        <v>1361</v>
      </c>
      <c r="E266" s="255" t="s">
        <v>1</v>
      </c>
      <c r="F266" s="256" t="s">
        <v>2179</v>
      </c>
      <c r="G266" s="253"/>
      <c r="H266" s="257">
        <v>1</v>
      </c>
      <c r="I266" s="258"/>
      <c r="J266" s="253"/>
      <c r="K266" s="253"/>
      <c r="L266" s="259"/>
      <c r="M266" s="260"/>
      <c r="N266" s="261"/>
      <c r="O266" s="261"/>
      <c r="P266" s="261"/>
      <c r="Q266" s="261"/>
      <c r="R266" s="261"/>
      <c r="S266" s="261"/>
      <c r="T266" s="26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3" t="s">
        <v>1361</v>
      </c>
      <c r="AU266" s="263" t="s">
        <v>88</v>
      </c>
      <c r="AV266" s="13" t="s">
        <v>88</v>
      </c>
      <c r="AW266" s="13" t="s">
        <v>34</v>
      </c>
      <c r="AX266" s="13" t="s">
        <v>78</v>
      </c>
      <c r="AY266" s="263" t="s">
        <v>159</v>
      </c>
    </row>
    <row r="267" s="13" customFormat="1">
      <c r="A267" s="13"/>
      <c r="B267" s="252"/>
      <c r="C267" s="253"/>
      <c r="D267" s="254" t="s">
        <v>1361</v>
      </c>
      <c r="E267" s="255" t="s">
        <v>1</v>
      </c>
      <c r="F267" s="256" t="s">
        <v>2180</v>
      </c>
      <c r="G267" s="253"/>
      <c r="H267" s="257">
        <v>3</v>
      </c>
      <c r="I267" s="258"/>
      <c r="J267" s="253"/>
      <c r="K267" s="253"/>
      <c r="L267" s="259"/>
      <c r="M267" s="260"/>
      <c r="N267" s="261"/>
      <c r="O267" s="261"/>
      <c r="P267" s="261"/>
      <c r="Q267" s="261"/>
      <c r="R267" s="261"/>
      <c r="S267" s="261"/>
      <c r="T267" s="26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3" t="s">
        <v>1361</v>
      </c>
      <c r="AU267" s="263" t="s">
        <v>88</v>
      </c>
      <c r="AV267" s="13" t="s">
        <v>88</v>
      </c>
      <c r="AW267" s="13" t="s">
        <v>34</v>
      </c>
      <c r="AX267" s="13" t="s">
        <v>78</v>
      </c>
      <c r="AY267" s="263" t="s">
        <v>159</v>
      </c>
    </row>
    <row r="268" s="13" customFormat="1">
      <c r="A268" s="13"/>
      <c r="B268" s="252"/>
      <c r="C268" s="253"/>
      <c r="D268" s="254" t="s">
        <v>1361</v>
      </c>
      <c r="E268" s="255" t="s">
        <v>1</v>
      </c>
      <c r="F268" s="256" t="s">
        <v>2181</v>
      </c>
      <c r="G268" s="253"/>
      <c r="H268" s="257">
        <v>3</v>
      </c>
      <c r="I268" s="258"/>
      <c r="J268" s="253"/>
      <c r="K268" s="253"/>
      <c r="L268" s="259"/>
      <c r="M268" s="260"/>
      <c r="N268" s="261"/>
      <c r="O268" s="261"/>
      <c r="P268" s="261"/>
      <c r="Q268" s="261"/>
      <c r="R268" s="261"/>
      <c r="S268" s="261"/>
      <c r="T268" s="26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3" t="s">
        <v>1361</v>
      </c>
      <c r="AU268" s="263" t="s">
        <v>88</v>
      </c>
      <c r="AV268" s="13" t="s">
        <v>88</v>
      </c>
      <c r="AW268" s="13" t="s">
        <v>34</v>
      </c>
      <c r="AX268" s="13" t="s">
        <v>78</v>
      </c>
      <c r="AY268" s="263" t="s">
        <v>159</v>
      </c>
    </row>
    <row r="269" s="14" customFormat="1">
      <c r="A269" s="14"/>
      <c r="B269" s="264"/>
      <c r="C269" s="265"/>
      <c r="D269" s="254" t="s">
        <v>1361</v>
      </c>
      <c r="E269" s="266" t="s">
        <v>1</v>
      </c>
      <c r="F269" s="267" t="s">
        <v>1363</v>
      </c>
      <c r="G269" s="265"/>
      <c r="H269" s="268">
        <v>8</v>
      </c>
      <c r="I269" s="269"/>
      <c r="J269" s="265"/>
      <c r="K269" s="265"/>
      <c r="L269" s="270"/>
      <c r="M269" s="271"/>
      <c r="N269" s="272"/>
      <c r="O269" s="272"/>
      <c r="P269" s="272"/>
      <c r="Q269" s="272"/>
      <c r="R269" s="272"/>
      <c r="S269" s="272"/>
      <c r="T269" s="27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4" t="s">
        <v>1361</v>
      </c>
      <c r="AU269" s="274" t="s">
        <v>88</v>
      </c>
      <c r="AV269" s="14" t="s">
        <v>168</v>
      </c>
      <c r="AW269" s="14" t="s">
        <v>34</v>
      </c>
      <c r="AX269" s="14" t="s">
        <v>86</v>
      </c>
      <c r="AY269" s="274" t="s">
        <v>159</v>
      </c>
    </row>
    <row r="270" s="12" customFormat="1" ht="22.8" customHeight="1">
      <c r="A270" s="12"/>
      <c r="B270" s="204"/>
      <c r="C270" s="205"/>
      <c r="D270" s="206" t="s">
        <v>77</v>
      </c>
      <c r="E270" s="218" t="s">
        <v>167</v>
      </c>
      <c r="F270" s="218" t="s">
        <v>1534</v>
      </c>
      <c r="G270" s="205"/>
      <c r="H270" s="205"/>
      <c r="I270" s="208"/>
      <c r="J270" s="219">
        <f>BK270</f>
        <v>0</v>
      </c>
      <c r="K270" s="205"/>
      <c r="L270" s="210"/>
      <c r="M270" s="211"/>
      <c r="N270" s="212"/>
      <c r="O270" s="212"/>
      <c r="P270" s="213">
        <f>SUM(P271:P351)</f>
        <v>0</v>
      </c>
      <c r="Q270" s="212"/>
      <c r="R270" s="213">
        <f>SUM(R271:R351)</f>
        <v>19.049520900000001</v>
      </c>
      <c r="S270" s="212"/>
      <c r="T270" s="214">
        <f>SUM(T271:T351)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5" t="s">
        <v>86</v>
      </c>
      <c r="AT270" s="216" t="s">
        <v>77</v>
      </c>
      <c r="AU270" s="216" t="s">
        <v>86</v>
      </c>
      <c r="AY270" s="215" t="s">
        <v>159</v>
      </c>
      <c r="BK270" s="217">
        <f>SUM(BK271:BK351)</f>
        <v>0</v>
      </c>
    </row>
    <row r="271" s="2" customFormat="1" ht="24.15" customHeight="1">
      <c r="A271" s="39"/>
      <c r="B271" s="40"/>
      <c r="C271" s="235" t="s">
        <v>295</v>
      </c>
      <c r="D271" s="235" t="s">
        <v>316</v>
      </c>
      <c r="E271" s="236" t="s">
        <v>2185</v>
      </c>
      <c r="F271" s="237" t="s">
        <v>2186</v>
      </c>
      <c r="G271" s="238" t="s">
        <v>341</v>
      </c>
      <c r="H271" s="239">
        <v>18</v>
      </c>
      <c r="I271" s="240"/>
      <c r="J271" s="241">
        <f>ROUND(I271*H271,2)</f>
        <v>0</v>
      </c>
      <c r="K271" s="242"/>
      <c r="L271" s="45"/>
      <c r="M271" s="243" t="s">
        <v>1</v>
      </c>
      <c r="N271" s="244" t="s">
        <v>43</v>
      </c>
      <c r="O271" s="92"/>
      <c r="P271" s="231">
        <f>O271*H271</f>
        <v>0</v>
      </c>
      <c r="Q271" s="231">
        <v>0</v>
      </c>
      <c r="R271" s="231">
        <f>Q271*H271</f>
        <v>0</v>
      </c>
      <c r="S271" s="231">
        <v>0</v>
      </c>
      <c r="T271" s="232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3" t="s">
        <v>168</v>
      </c>
      <c r="AT271" s="233" t="s">
        <v>316</v>
      </c>
      <c r="AU271" s="233" t="s">
        <v>88</v>
      </c>
      <c r="AY271" s="18" t="s">
        <v>159</v>
      </c>
      <c r="BE271" s="234">
        <f>IF(N271="základní",J271,0)</f>
        <v>0</v>
      </c>
      <c r="BF271" s="234">
        <f>IF(N271="snížená",J271,0)</f>
        <v>0</v>
      </c>
      <c r="BG271" s="234">
        <f>IF(N271="zákl. přenesená",J271,0)</f>
        <v>0</v>
      </c>
      <c r="BH271" s="234">
        <f>IF(N271="sníž. přenesená",J271,0)</f>
        <v>0</v>
      </c>
      <c r="BI271" s="234">
        <f>IF(N271="nulová",J271,0)</f>
        <v>0</v>
      </c>
      <c r="BJ271" s="18" t="s">
        <v>86</v>
      </c>
      <c r="BK271" s="234">
        <f>ROUND(I271*H271,2)</f>
        <v>0</v>
      </c>
      <c r="BL271" s="18" t="s">
        <v>168</v>
      </c>
      <c r="BM271" s="233" t="s">
        <v>2187</v>
      </c>
    </row>
    <row r="272" s="15" customFormat="1">
      <c r="A272" s="15"/>
      <c r="B272" s="275"/>
      <c r="C272" s="276"/>
      <c r="D272" s="254" t="s">
        <v>1361</v>
      </c>
      <c r="E272" s="277" t="s">
        <v>1</v>
      </c>
      <c r="F272" s="278" t="s">
        <v>2188</v>
      </c>
      <c r="G272" s="276"/>
      <c r="H272" s="277" t="s">
        <v>1</v>
      </c>
      <c r="I272" s="279"/>
      <c r="J272" s="276"/>
      <c r="K272" s="276"/>
      <c r="L272" s="280"/>
      <c r="M272" s="281"/>
      <c r="N272" s="282"/>
      <c r="O272" s="282"/>
      <c r="P272" s="282"/>
      <c r="Q272" s="282"/>
      <c r="R272" s="282"/>
      <c r="S272" s="282"/>
      <c r="T272" s="283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84" t="s">
        <v>1361</v>
      </c>
      <c r="AU272" s="284" t="s">
        <v>88</v>
      </c>
      <c r="AV272" s="15" t="s">
        <v>86</v>
      </c>
      <c r="AW272" s="15" t="s">
        <v>34</v>
      </c>
      <c r="AX272" s="15" t="s">
        <v>78</v>
      </c>
      <c r="AY272" s="284" t="s">
        <v>159</v>
      </c>
    </row>
    <row r="273" s="13" customFormat="1">
      <c r="A273" s="13"/>
      <c r="B273" s="252"/>
      <c r="C273" s="253"/>
      <c r="D273" s="254" t="s">
        <v>1361</v>
      </c>
      <c r="E273" s="255" t="s">
        <v>1</v>
      </c>
      <c r="F273" s="256" t="s">
        <v>2189</v>
      </c>
      <c r="G273" s="253"/>
      <c r="H273" s="257">
        <v>18</v>
      </c>
      <c r="I273" s="258"/>
      <c r="J273" s="253"/>
      <c r="K273" s="253"/>
      <c r="L273" s="259"/>
      <c r="M273" s="260"/>
      <c r="N273" s="261"/>
      <c r="O273" s="261"/>
      <c r="P273" s="261"/>
      <c r="Q273" s="261"/>
      <c r="R273" s="261"/>
      <c r="S273" s="261"/>
      <c r="T273" s="26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3" t="s">
        <v>1361</v>
      </c>
      <c r="AU273" s="263" t="s">
        <v>88</v>
      </c>
      <c r="AV273" s="13" t="s">
        <v>88</v>
      </c>
      <c r="AW273" s="13" t="s">
        <v>34</v>
      </c>
      <c r="AX273" s="13" t="s">
        <v>78</v>
      </c>
      <c r="AY273" s="263" t="s">
        <v>159</v>
      </c>
    </row>
    <row r="274" s="14" customFormat="1">
      <c r="A274" s="14"/>
      <c r="B274" s="264"/>
      <c r="C274" s="265"/>
      <c r="D274" s="254" t="s">
        <v>1361</v>
      </c>
      <c r="E274" s="266" t="s">
        <v>1</v>
      </c>
      <c r="F274" s="267" t="s">
        <v>1363</v>
      </c>
      <c r="G274" s="265"/>
      <c r="H274" s="268">
        <v>18</v>
      </c>
      <c r="I274" s="269"/>
      <c r="J274" s="265"/>
      <c r="K274" s="265"/>
      <c r="L274" s="270"/>
      <c r="M274" s="271"/>
      <c r="N274" s="272"/>
      <c r="O274" s="272"/>
      <c r="P274" s="272"/>
      <c r="Q274" s="272"/>
      <c r="R274" s="272"/>
      <c r="S274" s="272"/>
      <c r="T274" s="27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4" t="s">
        <v>1361</v>
      </c>
      <c r="AU274" s="274" t="s">
        <v>88</v>
      </c>
      <c r="AV274" s="14" t="s">
        <v>168</v>
      </c>
      <c r="AW274" s="14" t="s">
        <v>34</v>
      </c>
      <c r="AX274" s="14" t="s">
        <v>86</v>
      </c>
      <c r="AY274" s="274" t="s">
        <v>159</v>
      </c>
    </row>
    <row r="275" s="2" customFormat="1" ht="24.15" customHeight="1">
      <c r="A275" s="39"/>
      <c r="B275" s="40"/>
      <c r="C275" s="220" t="s">
        <v>299</v>
      </c>
      <c r="D275" s="220" t="s">
        <v>163</v>
      </c>
      <c r="E275" s="221" t="s">
        <v>2190</v>
      </c>
      <c r="F275" s="222" t="s">
        <v>2191</v>
      </c>
      <c r="G275" s="223" t="s">
        <v>341</v>
      </c>
      <c r="H275" s="224">
        <v>18.27</v>
      </c>
      <c r="I275" s="225"/>
      <c r="J275" s="226">
        <f>ROUND(I275*H275,2)</f>
        <v>0</v>
      </c>
      <c r="K275" s="227"/>
      <c r="L275" s="228"/>
      <c r="M275" s="229" t="s">
        <v>1</v>
      </c>
      <c r="N275" s="230" t="s">
        <v>43</v>
      </c>
      <c r="O275" s="92"/>
      <c r="P275" s="231">
        <f>O275*H275</f>
        <v>0</v>
      </c>
      <c r="Q275" s="231">
        <v>0.00067000000000000002</v>
      </c>
      <c r="R275" s="231">
        <f>Q275*H275</f>
        <v>0.012240900000000001</v>
      </c>
      <c r="S275" s="231">
        <v>0</v>
      </c>
      <c r="T275" s="232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3" t="s">
        <v>167</v>
      </c>
      <c r="AT275" s="233" t="s">
        <v>163</v>
      </c>
      <c r="AU275" s="233" t="s">
        <v>88</v>
      </c>
      <c r="AY275" s="18" t="s">
        <v>159</v>
      </c>
      <c r="BE275" s="234">
        <f>IF(N275="základní",J275,0)</f>
        <v>0</v>
      </c>
      <c r="BF275" s="234">
        <f>IF(N275="snížená",J275,0)</f>
        <v>0</v>
      </c>
      <c r="BG275" s="234">
        <f>IF(N275="zákl. přenesená",J275,0)</f>
        <v>0</v>
      </c>
      <c r="BH275" s="234">
        <f>IF(N275="sníž. přenesená",J275,0)</f>
        <v>0</v>
      </c>
      <c r="BI275" s="234">
        <f>IF(N275="nulová",J275,0)</f>
        <v>0</v>
      </c>
      <c r="BJ275" s="18" t="s">
        <v>86</v>
      </c>
      <c r="BK275" s="234">
        <f>ROUND(I275*H275,2)</f>
        <v>0</v>
      </c>
      <c r="BL275" s="18" t="s">
        <v>168</v>
      </c>
      <c r="BM275" s="233" t="s">
        <v>2192</v>
      </c>
    </row>
    <row r="276" s="13" customFormat="1">
      <c r="A276" s="13"/>
      <c r="B276" s="252"/>
      <c r="C276" s="253"/>
      <c r="D276" s="254" t="s">
        <v>1361</v>
      </c>
      <c r="E276" s="253"/>
      <c r="F276" s="256" t="s">
        <v>2193</v>
      </c>
      <c r="G276" s="253"/>
      <c r="H276" s="257">
        <v>18.27</v>
      </c>
      <c r="I276" s="258"/>
      <c r="J276" s="253"/>
      <c r="K276" s="253"/>
      <c r="L276" s="259"/>
      <c r="M276" s="260"/>
      <c r="N276" s="261"/>
      <c r="O276" s="261"/>
      <c r="P276" s="261"/>
      <c r="Q276" s="261"/>
      <c r="R276" s="261"/>
      <c r="S276" s="261"/>
      <c r="T276" s="26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3" t="s">
        <v>1361</v>
      </c>
      <c r="AU276" s="263" t="s">
        <v>88</v>
      </c>
      <c r="AV276" s="13" t="s">
        <v>88</v>
      </c>
      <c r="AW276" s="13" t="s">
        <v>4</v>
      </c>
      <c r="AX276" s="13" t="s">
        <v>86</v>
      </c>
      <c r="AY276" s="263" t="s">
        <v>159</v>
      </c>
    </row>
    <row r="277" s="2" customFormat="1" ht="24.15" customHeight="1">
      <c r="A277" s="39"/>
      <c r="B277" s="40"/>
      <c r="C277" s="235" t="s">
        <v>303</v>
      </c>
      <c r="D277" s="235" t="s">
        <v>316</v>
      </c>
      <c r="E277" s="236" t="s">
        <v>2194</v>
      </c>
      <c r="F277" s="237" t="s">
        <v>2195</v>
      </c>
      <c r="G277" s="238" t="s">
        <v>341</v>
      </c>
      <c r="H277" s="239">
        <v>55</v>
      </c>
      <c r="I277" s="240"/>
      <c r="J277" s="241">
        <f>ROUND(I277*H277,2)</f>
        <v>0</v>
      </c>
      <c r="K277" s="242"/>
      <c r="L277" s="45"/>
      <c r="M277" s="243" t="s">
        <v>1</v>
      </c>
      <c r="N277" s="244" t="s">
        <v>43</v>
      </c>
      <c r="O277" s="92"/>
      <c r="P277" s="231">
        <f>O277*H277</f>
        <v>0</v>
      </c>
      <c r="Q277" s="231">
        <v>2.0000000000000002E-05</v>
      </c>
      <c r="R277" s="231">
        <f>Q277*H277</f>
        <v>0.0011000000000000001</v>
      </c>
      <c r="S277" s="231">
        <v>0</v>
      </c>
      <c r="T277" s="232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3" t="s">
        <v>168</v>
      </c>
      <c r="AT277" s="233" t="s">
        <v>316</v>
      </c>
      <c r="AU277" s="233" t="s">
        <v>88</v>
      </c>
      <c r="AY277" s="18" t="s">
        <v>159</v>
      </c>
      <c r="BE277" s="234">
        <f>IF(N277="základní",J277,0)</f>
        <v>0</v>
      </c>
      <c r="BF277" s="234">
        <f>IF(N277="snížená",J277,0)</f>
        <v>0</v>
      </c>
      <c r="BG277" s="234">
        <f>IF(N277="zákl. přenesená",J277,0)</f>
        <v>0</v>
      </c>
      <c r="BH277" s="234">
        <f>IF(N277="sníž. přenesená",J277,0)</f>
        <v>0</v>
      </c>
      <c r="BI277" s="234">
        <f>IF(N277="nulová",J277,0)</f>
        <v>0</v>
      </c>
      <c r="BJ277" s="18" t="s">
        <v>86</v>
      </c>
      <c r="BK277" s="234">
        <f>ROUND(I277*H277,2)</f>
        <v>0</v>
      </c>
      <c r="BL277" s="18" t="s">
        <v>168</v>
      </c>
      <c r="BM277" s="233" t="s">
        <v>2196</v>
      </c>
    </row>
    <row r="278" s="13" customFormat="1">
      <c r="A278" s="13"/>
      <c r="B278" s="252"/>
      <c r="C278" s="253"/>
      <c r="D278" s="254" t="s">
        <v>1361</v>
      </c>
      <c r="E278" s="255" t="s">
        <v>1</v>
      </c>
      <c r="F278" s="256" t="s">
        <v>2197</v>
      </c>
      <c r="G278" s="253"/>
      <c r="H278" s="257">
        <v>55</v>
      </c>
      <c r="I278" s="258"/>
      <c r="J278" s="253"/>
      <c r="K278" s="253"/>
      <c r="L278" s="259"/>
      <c r="M278" s="260"/>
      <c r="N278" s="261"/>
      <c r="O278" s="261"/>
      <c r="P278" s="261"/>
      <c r="Q278" s="261"/>
      <c r="R278" s="261"/>
      <c r="S278" s="261"/>
      <c r="T278" s="26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3" t="s">
        <v>1361</v>
      </c>
      <c r="AU278" s="263" t="s">
        <v>88</v>
      </c>
      <c r="AV278" s="13" t="s">
        <v>88</v>
      </c>
      <c r="AW278" s="13" t="s">
        <v>34</v>
      </c>
      <c r="AX278" s="13" t="s">
        <v>78</v>
      </c>
      <c r="AY278" s="263" t="s">
        <v>159</v>
      </c>
    </row>
    <row r="279" s="14" customFormat="1">
      <c r="A279" s="14"/>
      <c r="B279" s="264"/>
      <c r="C279" s="265"/>
      <c r="D279" s="254" t="s">
        <v>1361</v>
      </c>
      <c r="E279" s="266" t="s">
        <v>1</v>
      </c>
      <c r="F279" s="267" t="s">
        <v>1363</v>
      </c>
      <c r="G279" s="265"/>
      <c r="H279" s="268">
        <v>55</v>
      </c>
      <c r="I279" s="269"/>
      <c r="J279" s="265"/>
      <c r="K279" s="265"/>
      <c r="L279" s="270"/>
      <c r="M279" s="271"/>
      <c r="N279" s="272"/>
      <c r="O279" s="272"/>
      <c r="P279" s="272"/>
      <c r="Q279" s="272"/>
      <c r="R279" s="272"/>
      <c r="S279" s="272"/>
      <c r="T279" s="27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74" t="s">
        <v>1361</v>
      </c>
      <c r="AU279" s="274" t="s">
        <v>88</v>
      </c>
      <c r="AV279" s="14" t="s">
        <v>168</v>
      </c>
      <c r="AW279" s="14" t="s">
        <v>34</v>
      </c>
      <c r="AX279" s="14" t="s">
        <v>86</v>
      </c>
      <c r="AY279" s="274" t="s">
        <v>159</v>
      </c>
    </row>
    <row r="280" s="2" customFormat="1" ht="24.15" customHeight="1">
      <c r="A280" s="39"/>
      <c r="B280" s="40"/>
      <c r="C280" s="220" t="s">
        <v>307</v>
      </c>
      <c r="D280" s="220" t="s">
        <v>163</v>
      </c>
      <c r="E280" s="221" t="s">
        <v>2198</v>
      </c>
      <c r="F280" s="222" t="s">
        <v>2199</v>
      </c>
      <c r="G280" s="223" t="s">
        <v>341</v>
      </c>
      <c r="H280" s="224">
        <v>55.825000000000003</v>
      </c>
      <c r="I280" s="225"/>
      <c r="J280" s="226">
        <f>ROUND(I280*H280,2)</f>
        <v>0</v>
      </c>
      <c r="K280" s="227"/>
      <c r="L280" s="228"/>
      <c r="M280" s="229" t="s">
        <v>1</v>
      </c>
      <c r="N280" s="230" t="s">
        <v>43</v>
      </c>
      <c r="O280" s="92"/>
      <c r="P280" s="231">
        <f>O280*H280</f>
        <v>0</v>
      </c>
      <c r="Q280" s="231">
        <v>0.0080000000000000002</v>
      </c>
      <c r="R280" s="231">
        <f>Q280*H280</f>
        <v>0.44660000000000005</v>
      </c>
      <c r="S280" s="231">
        <v>0</v>
      </c>
      <c r="T280" s="232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3" t="s">
        <v>167</v>
      </c>
      <c r="AT280" s="233" t="s">
        <v>163</v>
      </c>
      <c r="AU280" s="233" t="s">
        <v>88</v>
      </c>
      <c r="AY280" s="18" t="s">
        <v>159</v>
      </c>
      <c r="BE280" s="234">
        <f>IF(N280="základní",J280,0)</f>
        <v>0</v>
      </c>
      <c r="BF280" s="234">
        <f>IF(N280="snížená",J280,0)</f>
        <v>0</v>
      </c>
      <c r="BG280" s="234">
        <f>IF(N280="zákl. přenesená",J280,0)</f>
        <v>0</v>
      </c>
      <c r="BH280" s="234">
        <f>IF(N280="sníž. přenesená",J280,0)</f>
        <v>0</v>
      </c>
      <c r="BI280" s="234">
        <f>IF(N280="nulová",J280,0)</f>
        <v>0</v>
      </c>
      <c r="BJ280" s="18" t="s">
        <v>86</v>
      </c>
      <c r="BK280" s="234">
        <f>ROUND(I280*H280,2)</f>
        <v>0</v>
      </c>
      <c r="BL280" s="18" t="s">
        <v>168</v>
      </c>
      <c r="BM280" s="233" t="s">
        <v>2200</v>
      </c>
    </row>
    <row r="281" s="13" customFormat="1">
      <c r="A281" s="13"/>
      <c r="B281" s="252"/>
      <c r="C281" s="253"/>
      <c r="D281" s="254" t="s">
        <v>1361</v>
      </c>
      <c r="E281" s="253"/>
      <c r="F281" s="256" t="s">
        <v>2201</v>
      </c>
      <c r="G281" s="253"/>
      <c r="H281" s="257">
        <v>55.825000000000003</v>
      </c>
      <c r="I281" s="258"/>
      <c r="J281" s="253"/>
      <c r="K281" s="253"/>
      <c r="L281" s="259"/>
      <c r="M281" s="260"/>
      <c r="N281" s="261"/>
      <c r="O281" s="261"/>
      <c r="P281" s="261"/>
      <c r="Q281" s="261"/>
      <c r="R281" s="261"/>
      <c r="S281" s="261"/>
      <c r="T281" s="26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3" t="s">
        <v>1361</v>
      </c>
      <c r="AU281" s="263" t="s">
        <v>88</v>
      </c>
      <c r="AV281" s="13" t="s">
        <v>88</v>
      </c>
      <c r="AW281" s="13" t="s">
        <v>4</v>
      </c>
      <c r="AX281" s="13" t="s">
        <v>86</v>
      </c>
      <c r="AY281" s="263" t="s">
        <v>159</v>
      </c>
    </row>
    <row r="282" s="2" customFormat="1" ht="16.5" customHeight="1">
      <c r="A282" s="39"/>
      <c r="B282" s="40"/>
      <c r="C282" s="235" t="s">
        <v>311</v>
      </c>
      <c r="D282" s="235" t="s">
        <v>316</v>
      </c>
      <c r="E282" s="236" t="s">
        <v>2202</v>
      </c>
      <c r="F282" s="237" t="s">
        <v>2203</v>
      </c>
      <c r="G282" s="238" t="s">
        <v>341</v>
      </c>
      <c r="H282" s="239">
        <v>18</v>
      </c>
      <c r="I282" s="240"/>
      <c r="J282" s="241">
        <f>ROUND(I282*H282,2)</f>
        <v>0</v>
      </c>
      <c r="K282" s="242"/>
      <c r="L282" s="45"/>
      <c r="M282" s="243" t="s">
        <v>1</v>
      </c>
      <c r="N282" s="244" t="s">
        <v>43</v>
      </c>
      <c r="O282" s="92"/>
      <c r="P282" s="231">
        <f>O282*H282</f>
        <v>0</v>
      </c>
      <c r="Q282" s="231">
        <v>0</v>
      </c>
      <c r="R282" s="231">
        <f>Q282*H282</f>
        <v>0</v>
      </c>
      <c r="S282" s="231">
        <v>0</v>
      </c>
      <c r="T282" s="232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3" t="s">
        <v>168</v>
      </c>
      <c r="AT282" s="233" t="s">
        <v>316</v>
      </c>
      <c r="AU282" s="233" t="s">
        <v>88</v>
      </c>
      <c r="AY282" s="18" t="s">
        <v>159</v>
      </c>
      <c r="BE282" s="234">
        <f>IF(N282="základní",J282,0)</f>
        <v>0</v>
      </c>
      <c r="BF282" s="234">
        <f>IF(N282="snížená",J282,0)</f>
        <v>0</v>
      </c>
      <c r="BG282" s="234">
        <f>IF(N282="zákl. přenesená",J282,0)</f>
        <v>0</v>
      </c>
      <c r="BH282" s="234">
        <f>IF(N282="sníž. přenesená",J282,0)</f>
        <v>0</v>
      </c>
      <c r="BI282" s="234">
        <f>IF(N282="nulová",J282,0)</f>
        <v>0</v>
      </c>
      <c r="BJ282" s="18" t="s">
        <v>86</v>
      </c>
      <c r="BK282" s="234">
        <f>ROUND(I282*H282,2)</f>
        <v>0</v>
      </c>
      <c r="BL282" s="18" t="s">
        <v>168</v>
      </c>
      <c r="BM282" s="233" t="s">
        <v>2204</v>
      </c>
    </row>
    <row r="283" s="15" customFormat="1">
      <c r="A283" s="15"/>
      <c r="B283" s="275"/>
      <c r="C283" s="276"/>
      <c r="D283" s="254" t="s">
        <v>1361</v>
      </c>
      <c r="E283" s="277" t="s">
        <v>1</v>
      </c>
      <c r="F283" s="278" t="s">
        <v>2130</v>
      </c>
      <c r="G283" s="276"/>
      <c r="H283" s="277" t="s">
        <v>1</v>
      </c>
      <c r="I283" s="279"/>
      <c r="J283" s="276"/>
      <c r="K283" s="276"/>
      <c r="L283" s="280"/>
      <c r="M283" s="281"/>
      <c r="N283" s="282"/>
      <c r="O283" s="282"/>
      <c r="P283" s="282"/>
      <c r="Q283" s="282"/>
      <c r="R283" s="282"/>
      <c r="S283" s="282"/>
      <c r="T283" s="283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84" t="s">
        <v>1361</v>
      </c>
      <c r="AU283" s="284" t="s">
        <v>88</v>
      </c>
      <c r="AV283" s="15" t="s">
        <v>86</v>
      </c>
      <c r="AW283" s="15" t="s">
        <v>34</v>
      </c>
      <c r="AX283" s="15" t="s">
        <v>78</v>
      </c>
      <c r="AY283" s="284" t="s">
        <v>159</v>
      </c>
    </row>
    <row r="284" s="13" customFormat="1">
      <c r="A284" s="13"/>
      <c r="B284" s="252"/>
      <c r="C284" s="253"/>
      <c r="D284" s="254" t="s">
        <v>1361</v>
      </c>
      <c r="E284" s="255" t="s">
        <v>1</v>
      </c>
      <c r="F284" s="256" t="s">
        <v>2189</v>
      </c>
      <c r="G284" s="253"/>
      <c r="H284" s="257">
        <v>18</v>
      </c>
      <c r="I284" s="258"/>
      <c r="J284" s="253"/>
      <c r="K284" s="253"/>
      <c r="L284" s="259"/>
      <c r="M284" s="260"/>
      <c r="N284" s="261"/>
      <c r="O284" s="261"/>
      <c r="P284" s="261"/>
      <c r="Q284" s="261"/>
      <c r="R284" s="261"/>
      <c r="S284" s="261"/>
      <c r="T284" s="26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3" t="s">
        <v>1361</v>
      </c>
      <c r="AU284" s="263" t="s">
        <v>88</v>
      </c>
      <c r="AV284" s="13" t="s">
        <v>88</v>
      </c>
      <c r="AW284" s="13" t="s">
        <v>34</v>
      </c>
      <c r="AX284" s="13" t="s">
        <v>78</v>
      </c>
      <c r="AY284" s="263" t="s">
        <v>159</v>
      </c>
    </row>
    <row r="285" s="14" customFormat="1">
      <c r="A285" s="14"/>
      <c r="B285" s="264"/>
      <c r="C285" s="265"/>
      <c r="D285" s="254" t="s">
        <v>1361</v>
      </c>
      <c r="E285" s="266" t="s">
        <v>1</v>
      </c>
      <c r="F285" s="267" t="s">
        <v>1363</v>
      </c>
      <c r="G285" s="265"/>
      <c r="H285" s="268">
        <v>18</v>
      </c>
      <c r="I285" s="269"/>
      <c r="J285" s="265"/>
      <c r="K285" s="265"/>
      <c r="L285" s="270"/>
      <c r="M285" s="271"/>
      <c r="N285" s="272"/>
      <c r="O285" s="272"/>
      <c r="P285" s="272"/>
      <c r="Q285" s="272"/>
      <c r="R285" s="272"/>
      <c r="S285" s="272"/>
      <c r="T285" s="27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74" t="s">
        <v>1361</v>
      </c>
      <c r="AU285" s="274" t="s">
        <v>88</v>
      </c>
      <c r="AV285" s="14" t="s">
        <v>168</v>
      </c>
      <c r="AW285" s="14" t="s">
        <v>34</v>
      </c>
      <c r="AX285" s="14" t="s">
        <v>86</v>
      </c>
      <c r="AY285" s="274" t="s">
        <v>159</v>
      </c>
    </row>
    <row r="286" s="2" customFormat="1" ht="24.15" customHeight="1">
      <c r="A286" s="39"/>
      <c r="B286" s="40"/>
      <c r="C286" s="235" t="s">
        <v>315</v>
      </c>
      <c r="D286" s="235" t="s">
        <v>316</v>
      </c>
      <c r="E286" s="236" t="s">
        <v>2205</v>
      </c>
      <c r="F286" s="237" t="s">
        <v>2206</v>
      </c>
      <c r="G286" s="238" t="s">
        <v>166</v>
      </c>
      <c r="H286" s="239">
        <v>2</v>
      </c>
      <c r="I286" s="240"/>
      <c r="J286" s="241">
        <f>ROUND(I286*H286,2)</f>
        <v>0</v>
      </c>
      <c r="K286" s="242"/>
      <c r="L286" s="45"/>
      <c r="M286" s="243" t="s">
        <v>1</v>
      </c>
      <c r="N286" s="244" t="s">
        <v>43</v>
      </c>
      <c r="O286" s="92"/>
      <c r="P286" s="231">
        <f>O286*H286</f>
        <v>0</v>
      </c>
      <c r="Q286" s="231">
        <v>0.45937</v>
      </c>
      <c r="R286" s="231">
        <f>Q286*H286</f>
        <v>0.91874</v>
      </c>
      <c r="S286" s="231">
        <v>0</v>
      </c>
      <c r="T286" s="232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3" t="s">
        <v>168</v>
      </c>
      <c r="AT286" s="233" t="s">
        <v>316</v>
      </c>
      <c r="AU286" s="233" t="s">
        <v>88</v>
      </c>
      <c r="AY286" s="18" t="s">
        <v>159</v>
      </c>
      <c r="BE286" s="234">
        <f>IF(N286="základní",J286,0)</f>
        <v>0</v>
      </c>
      <c r="BF286" s="234">
        <f>IF(N286="snížená",J286,0)</f>
        <v>0</v>
      </c>
      <c r="BG286" s="234">
        <f>IF(N286="zákl. přenesená",J286,0)</f>
        <v>0</v>
      </c>
      <c r="BH286" s="234">
        <f>IF(N286="sníž. přenesená",J286,0)</f>
        <v>0</v>
      </c>
      <c r="BI286" s="234">
        <f>IF(N286="nulová",J286,0)</f>
        <v>0</v>
      </c>
      <c r="BJ286" s="18" t="s">
        <v>86</v>
      </c>
      <c r="BK286" s="234">
        <f>ROUND(I286*H286,2)</f>
        <v>0</v>
      </c>
      <c r="BL286" s="18" t="s">
        <v>168</v>
      </c>
      <c r="BM286" s="233" t="s">
        <v>2207</v>
      </c>
    </row>
    <row r="287" s="13" customFormat="1">
      <c r="A287" s="13"/>
      <c r="B287" s="252"/>
      <c r="C287" s="253"/>
      <c r="D287" s="254" t="s">
        <v>1361</v>
      </c>
      <c r="E287" s="255" t="s">
        <v>1</v>
      </c>
      <c r="F287" s="256" t="s">
        <v>88</v>
      </c>
      <c r="G287" s="253"/>
      <c r="H287" s="257">
        <v>2</v>
      </c>
      <c r="I287" s="258"/>
      <c r="J287" s="253"/>
      <c r="K287" s="253"/>
      <c r="L287" s="259"/>
      <c r="M287" s="260"/>
      <c r="N287" s="261"/>
      <c r="O287" s="261"/>
      <c r="P287" s="261"/>
      <c r="Q287" s="261"/>
      <c r="R287" s="261"/>
      <c r="S287" s="261"/>
      <c r="T287" s="26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3" t="s">
        <v>1361</v>
      </c>
      <c r="AU287" s="263" t="s">
        <v>88</v>
      </c>
      <c r="AV287" s="13" t="s">
        <v>88</v>
      </c>
      <c r="AW287" s="13" t="s">
        <v>34</v>
      </c>
      <c r="AX287" s="13" t="s">
        <v>78</v>
      </c>
      <c r="AY287" s="263" t="s">
        <v>159</v>
      </c>
    </row>
    <row r="288" s="14" customFormat="1">
      <c r="A288" s="14"/>
      <c r="B288" s="264"/>
      <c r="C288" s="265"/>
      <c r="D288" s="254" t="s">
        <v>1361</v>
      </c>
      <c r="E288" s="266" t="s">
        <v>1</v>
      </c>
      <c r="F288" s="267" t="s">
        <v>1363</v>
      </c>
      <c r="G288" s="265"/>
      <c r="H288" s="268">
        <v>2</v>
      </c>
      <c r="I288" s="269"/>
      <c r="J288" s="265"/>
      <c r="K288" s="265"/>
      <c r="L288" s="270"/>
      <c r="M288" s="271"/>
      <c r="N288" s="272"/>
      <c r="O288" s="272"/>
      <c r="P288" s="272"/>
      <c r="Q288" s="272"/>
      <c r="R288" s="272"/>
      <c r="S288" s="272"/>
      <c r="T288" s="27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74" t="s">
        <v>1361</v>
      </c>
      <c r="AU288" s="274" t="s">
        <v>88</v>
      </c>
      <c r="AV288" s="14" t="s">
        <v>168</v>
      </c>
      <c r="AW288" s="14" t="s">
        <v>34</v>
      </c>
      <c r="AX288" s="14" t="s">
        <v>86</v>
      </c>
      <c r="AY288" s="274" t="s">
        <v>159</v>
      </c>
    </row>
    <row r="289" s="2" customFormat="1" ht="24.15" customHeight="1">
      <c r="A289" s="39"/>
      <c r="B289" s="40"/>
      <c r="C289" s="235" t="s">
        <v>322</v>
      </c>
      <c r="D289" s="235" t="s">
        <v>316</v>
      </c>
      <c r="E289" s="236" t="s">
        <v>2208</v>
      </c>
      <c r="F289" s="237" t="s">
        <v>2209</v>
      </c>
      <c r="G289" s="238" t="s">
        <v>341</v>
      </c>
      <c r="H289" s="239">
        <v>55</v>
      </c>
      <c r="I289" s="240"/>
      <c r="J289" s="241">
        <f>ROUND(I289*H289,2)</f>
        <v>0</v>
      </c>
      <c r="K289" s="242"/>
      <c r="L289" s="45"/>
      <c r="M289" s="243" t="s">
        <v>1</v>
      </c>
      <c r="N289" s="244" t="s">
        <v>43</v>
      </c>
      <c r="O289" s="92"/>
      <c r="P289" s="231">
        <f>O289*H289</f>
        <v>0</v>
      </c>
      <c r="Q289" s="231">
        <v>0</v>
      </c>
      <c r="R289" s="231">
        <f>Q289*H289</f>
        <v>0</v>
      </c>
      <c r="S289" s="231">
        <v>0</v>
      </c>
      <c r="T289" s="232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3" t="s">
        <v>168</v>
      </c>
      <c r="AT289" s="233" t="s">
        <v>316</v>
      </c>
      <c r="AU289" s="233" t="s">
        <v>88</v>
      </c>
      <c r="AY289" s="18" t="s">
        <v>159</v>
      </c>
      <c r="BE289" s="234">
        <f>IF(N289="základní",J289,0)</f>
        <v>0</v>
      </c>
      <c r="BF289" s="234">
        <f>IF(N289="snížená",J289,0)</f>
        <v>0</v>
      </c>
      <c r="BG289" s="234">
        <f>IF(N289="zákl. přenesená",J289,0)</f>
        <v>0</v>
      </c>
      <c r="BH289" s="234">
        <f>IF(N289="sníž. přenesená",J289,0)</f>
        <v>0</v>
      </c>
      <c r="BI289" s="234">
        <f>IF(N289="nulová",J289,0)</f>
        <v>0</v>
      </c>
      <c r="BJ289" s="18" t="s">
        <v>86</v>
      </c>
      <c r="BK289" s="234">
        <f>ROUND(I289*H289,2)</f>
        <v>0</v>
      </c>
      <c r="BL289" s="18" t="s">
        <v>168</v>
      </c>
      <c r="BM289" s="233" t="s">
        <v>2210</v>
      </c>
    </row>
    <row r="290" s="15" customFormat="1">
      <c r="A290" s="15"/>
      <c r="B290" s="275"/>
      <c r="C290" s="276"/>
      <c r="D290" s="254" t="s">
        <v>1361</v>
      </c>
      <c r="E290" s="277" t="s">
        <v>1</v>
      </c>
      <c r="F290" s="278" t="s">
        <v>2128</v>
      </c>
      <c r="G290" s="276"/>
      <c r="H290" s="277" t="s">
        <v>1</v>
      </c>
      <c r="I290" s="279"/>
      <c r="J290" s="276"/>
      <c r="K290" s="276"/>
      <c r="L290" s="280"/>
      <c r="M290" s="281"/>
      <c r="N290" s="282"/>
      <c r="O290" s="282"/>
      <c r="P290" s="282"/>
      <c r="Q290" s="282"/>
      <c r="R290" s="282"/>
      <c r="S290" s="282"/>
      <c r="T290" s="283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84" t="s">
        <v>1361</v>
      </c>
      <c r="AU290" s="284" t="s">
        <v>88</v>
      </c>
      <c r="AV290" s="15" t="s">
        <v>86</v>
      </c>
      <c r="AW290" s="15" t="s">
        <v>34</v>
      </c>
      <c r="AX290" s="15" t="s">
        <v>78</v>
      </c>
      <c r="AY290" s="284" t="s">
        <v>159</v>
      </c>
    </row>
    <row r="291" s="13" customFormat="1">
      <c r="A291" s="13"/>
      <c r="B291" s="252"/>
      <c r="C291" s="253"/>
      <c r="D291" s="254" t="s">
        <v>1361</v>
      </c>
      <c r="E291" s="255" t="s">
        <v>1</v>
      </c>
      <c r="F291" s="256" t="s">
        <v>2197</v>
      </c>
      <c r="G291" s="253"/>
      <c r="H291" s="257">
        <v>55</v>
      </c>
      <c r="I291" s="258"/>
      <c r="J291" s="253"/>
      <c r="K291" s="253"/>
      <c r="L291" s="259"/>
      <c r="M291" s="260"/>
      <c r="N291" s="261"/>
      <c r="O291" s="261"/>
      <c r="P291" s="261"/>
      <c r="Q291" s="261"/>
      <c r="R291" s="261"/>
      <c r="S291" s="261"/>
      <c r="T291" s="26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3" t="s">
        <v>1361</v>
      </c>
      <c r="AU291" s="263" t="s">
        <v>88</v>
      </c>
      <c r="AV291" s="13" t="s">
        <v>88</v>
      </c>
      <c r="AW291" s="13" t="s">
        <v>34</v>
      </c>
      <c r="AX291" s="13" t="s">
        <v>78</v>
      </c>
      <c r="AY291" s="263" t="s">
        <v>159</v>
      </c>
    </row>
    <row r="292" s="14" customFormat="1">
      <c r="A292" s="14"/>
      <c r="B292" s="264"/>
      <c r="C292" s="265"/>
      <c r="D292" s="254" t="s">
        <v>1361</v>
      </c>
      <c r="E292" s="266" t="s">
        <v>1</v>
      </c>
      <c r="F292" s="267" t="s">
        <v>1363</v>
      </c>
      <c r="G292" s="265"/>
      <c r="H292" s="268">
        <v>55</v>
      </c>
      <c r="I292" s="269"/>
      <c r="J292" s="265"/>
      <c r="K292" s="265"/>
      <c r="L292" s="270"/>
      <c r="M292" s="271"/>
      <c r="N292" s="272"/>
      <c r="O292" s="272"/>
      <c r="P292" s="272"/>
      <c r="Q292" s="272"/>
      <c r="R292" s="272"/>
      <c r="S292" s="272"/>
      <c r="T292" s="27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74" t="s">
        <v>1361</v>
      </c>
      <c r="AU292" s="274" t="s">
        <v>88</v>
      </c>
      <c r="AV292" s="14" t="s">
        <v>168</v>
      </c>
      <c r="AW292" s="14" t="s">
        <v>34</v>
      </c>
      <c r="AX292" s="14" t="s">
        <v>86</v>
      </c>
      <c r="AY292" s="274" t="s">
        <v>159</v>
      </c>
    </row>
    <row r="293" s="2" customFormat="1" ht="24.15" customHeight="1">
      <c r="A293" s="39"/>
      <c r="B293" s="40"/>
      <c r="C293" s="235" t="s">
        <v>326</v>
      </c>
      <c r="D293" s="235" t="s">
        <v>316</v>
      </c>
      <c r="E293" s="236" t="s">
        <v>2211</v>
      </c>
      <c r="F293" s="237" t="s">
        <v>2212</v>
      </c>
      <c r="G293" s="238" t="s">
        <v>166</v>
      </c>
      <c r="H293" s="239">
        <v>12</v>
      </c>
      <c r="I293" s="240"/>
      <c r="J293" s="241">
        <f>ROUND(I293*H293,2)</f>
        <v>0</v>
      </c>
      <c r="K293" s="242"/>
      <c r="L293" s="45"/>
      <c r="M293" s="243" t="s">
        <v>1</v>
      </c>
      <c r="N293" s="244" t="s">
        <v>43</v>
      </c>
      <c r="O293" s="92"/>
      <c r="P293" s="231">
        <f>O293*H293</f>
        <v>0</v>
      </c>
      <c r="Q293" s="231">
        <v>0.010189999999999999</v>
      </c>
      <c r="R293" s="231">
        <f>Q293*H293</f>
        <v>0.12228</v>
      </c>
      <c r="S293" s="231">
        <v>0</v>
      </c>
      <c r="T293" s="232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3" t="s">
        <v>168</v>
      </c>
      <c r="AT293" s="233" t="s">
        <v>316</v>
      </c>
      <c r="AU293" s="233" t="s">
        <v>88</v>
      </c>
      <c r="AY293" s="18" t="s">
        <v>159</v>
      </c>
      <c r="BE293" s="234">
        <f>IF(N293="základní",J293,0)</f>
        <v>0</v>
      </c>
      <c r="BF293" s="234">
        <f>IF(N293="snížená",J293,0)</f>
        <v>0</v>
      </c>
      <c r="BG293" s="234">
        <f>IF(N293="zákl. přenesená",J293,0)</f>
        <v>0</v>
      </c>
      <c r="BH293" s="234">
        <f>IF(N293="sníž. přenesená",J293,0)</f>
        <v>0</v>
      </c>
      <c r="BI293" s="234">
        <f>IF(N293="nulová",J293,0)</f>
        <v>0</v>
      </c>
      <c r="BJ293" s="18" t="s">
        <v>86</v>
      </c>
      <c r="BK293" s="234">
        <f>ROUND(I293*H293,2)</f>
        <v>0</v>
      </c>
      <c r="BL293" s="18" t="s">
        <v>168</v>
      </c>
      <c r="BM293" s="233" t="s">
        <v>2213</v>
      </c>
    </row>
    <row r="294" s="15" customFormat="1">
      <c r="A294" s="15"/>
      <c r="B294" s="275"/>
      <c r="C294" s="276"/>
      <c r="D294" s="254" t="s">
        <v>1361</v>
      </c>
      <c r="E294" s="277" t="s">
        <v>1</v>
      </c>
      <c r="F294" s="278" t="s">
        <v>2177</v>
      </c>
      <c r="G294" s="276"/>
      <c r="H294" s="277" t="s">
        <v>1</v>
      </c>
      <c r="I294" s="279"/>
      <c r="J294" s="276"/>
      <c r="K294" s="276"/>
      <c r="L294" s="280"/>
      <c r="M294" s="281"/>
      <c r="N294" s="282"/>
      <c r="O294" s="282"/>
      <c r="P294" s="282"/>
      <c r="Q294" s="282"/>
      <c r="R294" s="282"/>
      <c r="S294" s="282"/>
      <c r="T294" s="283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84" t="s">
        <v>1361</v>
      </c>
      <c r="AU294" s="284" t="s">
        <v>88</v>
      </c>
      <c r="AV294" s="15" t="s">
        <v>86</v>
      </c>
      <c r="AW294" s="15" t="s">
        <v>34</v>
      </c>
      <c r="AX294" s="15" t="s">
        <v>78</v>
      </c>
      <c r="AY294" s="284" t="s">
        <v>159</v>
      </c>
    </row>
    <row r="295" s="15" customFormat="1">
      <c r="A295" s="15"/>
      <c r="B295" s="275"/>
      <c r="C295" s="276"/>
      <c r="D295" s="254" t="s">
        <v>1361</v>
      </c>
      <c r="E295" s="277" t="s">
        <v>1</v>
      </c>
      <c r="F295" s="278" t="s">
        <v>2214</v>
      </c>
      <c r="G295" s="276"/>
      <c r="H295" s="277" t="s">
        <v>1</v>
      </c>
      <c r="I295" s="279"/>
      <c r="J295" s="276"/>
      <c r="K295" s="276"/>
      <c r="L295" s="280"/>
      <c r="M295" s="281"/>
      <c r="N295" s="282"/>
      <c r="O295" s="282"/>
      <c r="P295" s="282"/>
      <c r="Q295" s="282"/>
      <c r="R295" s="282"/>
      <c r="S295" s="282"/>
      <c r="T295" s="283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84" t="s">
        <v>1361</v>
      </c>
      <c r="AU295" s="284" t="s">
        <v>88</v>
      </c>
      <c r="AV295" s="15" t="s">
        <v>86</v>
      </c>
      <c r="AW295" s="15" t="s">
        <v>34</v>
      </c>
      <c r="AX295" s="15" t="s">
        <v>78</v>
      </c>
      <c r="AY295" s="284" t="s">
        <v>159</v>
      </c>
    </row>
    <row r="296" s="13" customFormat="1">
      <c r="A296" s="13"/>
      <c r="B296" s="252"/>
      <c r="C296" s="253"/>
      <c r="D296" s="254" t="s">
        <v>1361</v>
      </c>
      <c r="E296" s="255" t="s">
        <v>1</v>
      </c>
      <c r="F296" s="256" t="s">
        <v>2178</v>
      </c>
      <c r="G296" s="253"/>
      <c r="H296" s="257">
        <v>1</v>
      </c>
      <c r="I296" s="258"/>
      <c r="J296" s="253"/>
      <c r="K296" s="253"/>
      <c r="L296" s="259"/>
      <c r="M296" s="260"/>
      <c r="N296" s="261"/>
      <c r="O296" s="261"/>
      <c r="P296" s="261"/>
      <c r="Q296" s="261"/>
      <c r="R296" s="261"/>
      <c r="S296" s="261"/>
      <c r="T296" s="26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3" t="s">
        <v>1361</v>
      </c>
      <c r="AU296" s="263" t="s">
        <v>88</v>
      </c>
      <c r="AV296" s="13" t="s">
        <v>88</v>
      </c>
      <c r="AW296" s="13" t="s">
        <v>34</v>
      </c>
      <c r="AX296" s="13" t="s">
        <v>78</v>
      </c>
      <c r="AY296" s="263" t="s">
        <v>159</v>
      </c>
    </row>
    <row r="297" s="13" customFormat="1">
      <c r="A297" s="13"/>
      <c r="B297" s="252"/>
      <c r="C297" s="253"/>
      <c r="D297" s="254" t="s">
        <v>1361</v>
      </c>
      <c r="E297" s="255" t="s">
        <v>1</v>
      </c>
      <c r="F297" s="256" t="s">
        <v>2215</v>
      </c>
      <c r="G297" s="253"/>
      <c r="H297" s="257">
        <v>1</v>
      </c>
      <c r="I297" s="258"/>
      <c r="J297" s="253"/>
      <c r="K297" s="253"/>
      <c r="L297" s="259"/>
      <c r="M297" s="260"/>
      <c r="N297" s="261"/>
      <c r="O297" s="261"/>
      <c r="P297" s="261"/>
      <c r="Q297" s="261"/>
      <c r="R297" s="261"/>
      <c r="S297" s="261"/>
      <c r="T297" s="26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3" t="s">
        <v>1361</v>
      </c>
      <c r="AU297" s="263" t="s">
        <v>88</v>
      </c>
      <c r="AV297" s="13" t="s">
        <v>88</v>
      </c>
      <c r="AW297" s="13" t="s">
        <v>34</v>
      </c>
      <c r="AX297" s="13" t="s">
        <v>78</v>
      </c>
      <c r="AY297" s="263" t="s">
        <v>159</v>
      </c>
    </row>
    <row r="298" s="13" customFormat="1">
      <c r="A298" s="13"/>
      <c r="B298" s="252"/>
      <c r="C298" s="253"/>
      <c r="D298" s="254" t="s">
        <v>1361</v>
      </c>
      <c r="E298" s="255" t="s">
        <v>1</v>
      </c>
      <c r="F298" s="256" t="s">
        <v>2216</v>
      </c>
      <c r="G298" s="253"/>
      <c r="H298" s="257">
        <v>1</v>
      </c>
      <c r="I298" s="258"/>
      <c r="J298" s="253"/>
      <c r="K298" s="253"/>
      <c r="L298" s="259"/>
      <c r="M298" s="260"/>
      <c r="N298" s="261"/>
      <c r="O298" s="261"/>
      <c r="P298" s="261"/>
      <c r="Q298" s="261"/>
      <c r="R298" s="261"/>
      <c r="S298" s="261"/>
      <c r="T298" s="26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3" t="s">
        <v>1361</v>
      </c>
      <c r="AU298" s="263" t="s">
        <v>88</v>
      </c>
      <c r="AV298" s="13" t="s">
        <v>88</v>
      </c>
      <c r="AW298" s="13" t="s">
        <v>34</v>
      </c>
      <c r="AX298" s="13" t="s">
        <v>78</v>
      </c>
      <c r="AY298" s="263" t="s">
        <v>159</v>
      </c>
    </row>
    <row r="299" s="16" customFormat="1">
      <c r="A299" s="16"/>
      <c r="B299" s="285"/>
      <c r="C299" s="286"/>
      <c r="D299" s="254" t="s">
        <v>1361</v>
      </c>
      <c r="E299" s="287" t="s">
        <v>1</v>
      </c>
      <c r="F299" s="288" t="s">
        <v>1724</v>
      </c>
      <c r="G299" s="286"/>
      <c r="H299" s="289">
        <v>3</v>
      </c>
      <c r="I299" s="290"/>
      <c r="J299" s="286"/>
      <c r="K299" s="286"/>
      <c r="L299" s="291"/>
      <c r="M299" s="292"/>
      <c r="N299" s="293"/>
      <c r="O299" s="293"/>
      <c r="P299" s="293"/>
      <c r="Q299" s="293"/>
      <c r="R299" s="293"/>
      <c r="S299" s="293"/>
      <c r="T299" s="294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T299" s="295" t="s">
        <v>1361</v>
      </c>
      <c r="AU299" s="295" t="s">
        <v>88</v>
      </c>
      <c r="AV299" s="16" t="s">
        <v>173</v>
      </c>
      <c r="AW299" s="16" t="s">
        <v>34</v>
      </c>
      <c r="AX299" s="16" t="s">
        <v>78</v>
      </c>
      <c r="AY299" s="295" t="s">
        <v>159</v>
      </c>
    </row>
    <row r="300" s="15" customFormat="1">
      <c r="A300" s="15"/>
      <c r="B300" s="275"/>
      <c r="C300" s="276"/>
      <c r="D300" s="254" t="s">
        <v>1361</v>
      </c>
      <c r="E300" s="277" t="s">
        <v>1</v>
      </c>
      <c r="F300" s="278" t="s">
        <v>2217</v>
      </c>
      <c r="G300" s="276"/>
      <c r="H300" s="277" t="s">
        <v>1</v>
      </c>
      <c r="I300" s="279"/>
      <c r="J300" s="276"/>
      <c r="K300" s="276"/>
      <c r="L300" s="280"/>
      <c r="M300" s="281"/>
      <c r="N300" s="282"/>
      <c r="O300" s="282"/>
      <c r="P300" s="282"/>
      <c r="Q300" s="282"/>
      <c r="R300" s="282"/>
      <c r="S300" s="282"/>
      <c r="T300" s="283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84" t="s">
        <v>1361</v>
      </c>
      <c r="AU300" s="284" t="s">
        <v>88</v>
      </c>
      <c r="AV300" s="15" t="s">
        <v>86</v>
      </c>
      <c r="AW300" s="15" t="s">
        <v>34</v>
      </c>
      <c r="AX300" s="15" t="s">
        <v>78</v>
      </c>
      <c r="AY300" s="284" t="s">
        <v>159</v>
      </c>
    </row>
    <row r="301" s="13" customFormat="1">
      <c r="A301" s="13"/>
      <c r="B301" s="252"/>
      <c r="C301" s="253"/>
      <c r="D301" s="254" t="s">
        <v>1361</v>
      </c>
      <c r="E301" s="255" t="s">
        <v>1</v>
      </c>
      <c r="F301" s="256" t="s">
        <v>2178</v>
      </c>
      <c r="G301" s="253"/>
      <c r="H301" s="257">
        <v>1</v>
      </c>
      <c r="I301" s="258"/>
      <c r="J301" s="253"/>
      <c r="K301" s="253"/>
      <c r="L301" s="259"/>
      <c r="M301" s="260"/>
      <c r="N301" s="261"/>
      <c r="O301" s="261"/>
      <c r="P301" s="261"/>
      <c r="Q301" s="261"/>
      <c r="R301" s="261"/>
      <c r="S301" s="261"/>
      <c r="T301" s="26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3" t="s">
        <v>1361</v>
      </c>
      <c r="AU301" s="263" t="s">
        <v>88</v>
      </c>
      <c r="AV301" s="13" t="s">
        <v>88</v>
      </c>
      <c r="AW301" s="13" t="s">
        <v>34</v>
      </c>
      <c r="AX301" s="13" t="s">
        <v>78</v>
      </c>
      <c r="AY301" s="263" t="s">
        <v>159</v>
      </c>
    </row>
    <row r="302" s="13" customFormat="1">
      <c r="A302" s="13"/>
      <c r="B302" s="252"/>
      <c r="C302" s="253"/>
      <c r="D302" s="254" t="s">
        <v>1361</v>
      </c>
      <c r="E302" s="255" t="s">
        <v>1</v>
      </c>
      <c r="F302" s="256" t="s">
        <v>2218</v>
      </c>
      <c r="G302" s="253"/>
      <c r="H302" s="257">
        <v>2</v>
      </c>
      <c r="I302" s="258"/>
      <c r="J302" s="253"/>
      <c r="K302" s="253"/>
      <c r="L302" s="259"/>
      <c r="M302" s="260"/>
      <c r="N302" s="261"/>
      <c r="O302" s="261"/>
      <c r="P302" s="261"/>
      <c r="Q302" s="261"/>
      <c r="R302" s="261"/>
      <c r="S302" s="261"/>
      <c r="T302" s="26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3" t="s">
        <v>1361</v>
      </c>
      <c r="AU302" s="263" t="s">
        <v>88</v>
      </c>
      <c r="AV302" s="13" t="s">
        <v>88</v>
      </c>
      <c r="AW302" s="13" t="s">
        <v>34</v>
      </c>
      <c r="AX302" s="13" t="s">
        <v>78</v>
      </c>
      <c r="AY302" s="263" t="s">
        <v>159</v>
      </c>
    </row>
    <row r="303" s="13" customFormat="1">
      <c r="A303" s="13"/>
      <c r="B303" s="252"/>
      <c r="C303" s="253"/>
      <c r="D303" s="254" t="s">
        <v>1361</v>
      </c>
      <c r="E303" s="255" t="s">
        <v>1</v>
      </c>
      <c r="F303" s="256" t="s">
        <v>2181</v>
      </c>
      <c r="G303" s="253"/>
      <c r="H303" s="257">
        <v>3</v>
      </c>
      <c r="I303" s="258"/>
      <c r="J303" s="253"/>
      <c r="K303" s="253"/>
      <c r="L303" s="259"/>
      <c r="M303" s="260"/>
      <c r="N303" s="261"/>
      <c r="O303" s="261"/>
      <c r="P303" s="261"/>
      <c r="Q303" s="261"/>
      <c r="R303" s="261"/>
      <c r="S303" s="261"/>
      <c r="T303" s="26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3" t="s">
        <v>1361</v>
      </c>
      <c r="AU303" s="263" t="s">
        <v>88</v>
      </c>
      <c r="AV303" s="13" t="s">
        <v>88</v>
      </c>
      <c r="AW303" s="13" t="s">
        <v>34</v>
      </c>
      <c r="AX303" s="13" t="s">
        <v>78</v>
      </c>
      <c r="AY303" s="263" t="s">
        <v>159</v>
      </c>
    </row>
    <row r="304" s="13" customFormat="1">
      <c r="A304" s="13"/>
      <c r="B304" s="252"/>
      <c r="C304" s="253"/>
      <c r="D304" s="254" t="s">
        <v>1361</v>
      </c>
      <c r="E304" s="255" t="s">
        <v>1</v>
      </c>
      <c r="F304" s="256" t="s">
        <v>2219</v>
      </c>
      <c r="G304" s="253"/>
      <c r="H304" s="257">
        <v>3</v>
      </c>
      <c r="I304" s="258"/>
      <c r="J304" s="253"/>
      <c r="K304" s="253"/>
      <c r="L304" s="259"/>
      <c r="M304" s="260"/>
      <c r="N304" s="261"/>
      <c r="O304" s="261"/>
      <c r="P304" s="261"/>
      <c r="Q304" s="261"/>
      <c r="R304" s="261"/>
      <c r="S304" s="261"/>
      <c r="T304" s="26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63" t="s">
        <v>1361</v>
      </c>
      <c r="AU304" s="263" t="s">
        <v>88</v>
      </c>
      <c r="AV304" s="13" t="s">
        <v>88</v>
      </c>
      <c r="AW304" s="13" t="s">
        <v>34</v>
      </c>
      <c r="AX304" s="13" t="s">
        <v>78</v>
      </c>
      <c r="AY304" s="263" t="s">
        <v>159</v>
      </c>
    </row>
    <row r="305" s="16" customFormat="1">
      <c r="A305" s="16"/>
      <c r="B305" s="285"/>
      <c r="C305" s="286"/>
      <c r="D305" s="254" t="s">
        <v>1361</v>
      </c>
      <c r="E305" s="287" t="s">
        <v>1</v>
      </c>
      <c r="F305" s="288" t="s">
        <v>1724</v>
      </c>
      <c r="G305" s="286"/>
      <c r="H305" s="289">
        <v>9</v>
      </c>
      <c r="I305" s="290"/>
      <c r="J305" s="286"/>
      <c r="K305" s="286"/>
      <c r="L305" s="291"/>
      <c r="M305" s="292"/>
      <c r="N305" s="293"/>
      <c r="O305" s="293"/>
      <c r="P305" s="293"/>
      <c r="Q305" s="293"/>
      <c r="R305" s="293"/>
      <c r="S305" s="293"/>
      <c r="T305" s="294"/>
      <c r="U305" s="16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  <c r="AT305" s="295" t="s">
        <v>1361</v>
      </c>
      <c r="AU305" s="295" t="s">
        <v>88</v>
      </c>
      <c r="AV305" s="16" t="s">
        <v>173</v>
      </c>
      <c r="AW305" s="16" t="s">
        <v>34</v>
      </c>
      <c r="AX305" s="16" t="s">
        <v>78</v>
      </c>
      <c r="AY305" s="295" t="s">
        <v>159</v>
      </c>
    </row>
    <row r="306" s="14" customFormat="1">
      <c r="A306" s="14"/>
      <c r="B306" s="264"/>
      <c r="C306" s="265"/>
      <c r="D306" s="254" t="s">
        <v>1361</v>
      </c>
      <c r="E306" s="266" t="s">
        <v>1</v>
      </c>
      <c r="F306" s="267" t="s">
        <v>1363</v>
      </c>
      <c r="G306" s="265"/>
      <c r="H306" s="268">
        <v>12</v>
      </c>
      <c r="I306" s="269"/>
      <c r="J306" s="265"/>
      <c r="K306" s="265"/>
      <c r="L306" s="270"/>
      <c r="M306" s="271"/>
      <c r="N306" s="272"/>
      <c r="O306" s="272"/>
      <c r="P306" s="272"/>
      <c r="Q306" s="272"/>
      <c r="R306" s="272"/>
      <c r="S306" s="272"/>
      <c r="T306" s="27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74" t="s">
        <v>1361</v>
      </c>
      <c r="AU306" s="274" t="s">
        <v>88</v>
      </c>
      <c r="AV306" s="14" t="s">
        <v>168</v>
      </c>
      <c r="AW306" s="14" t="s">
        <v>34</v>
      </c>
      <c r="AX306" s="14" t="s">
        <v>86</v>
      </c>
      <c r="AY306" s="274" t="s">
        <v>159</v>
      </c>
    </row>
    <row r="307" s="2" customFormat="1" ht="16.5" customHeight="1">
      <c r="A307" s="39"/>
      <c r="B307" s="40"/>
      <c r="C307" s="220" t="s">
        <v>330</v>
      </c>
      <c r="D307" s="220" t="s">
        <v>163</v>
      </c>
      <c r="E307" s="221" t="s">
        <v>2220</v>
      </c>
      <c r="F307" s="222" t="s">
        <v>2221</v>
      </c>
      <c r="G307" s="223" t="s">
        <v>166</v>
      </c>
      <c r="H307" s="224">
        <v>9</v>
      </c>
      <c r="I307" s="225"/>
      <c r="J307" s="226">
        <f>ROUND(I307*H307,2)</f>
        <v>0</v>
      </c>
      <c r="K307" s="227"/>
      <c r="L307" s="228"/>
      <c r="M307" s="229" t="s">
        <v>1</v>
      </c>
      <c r="N307" s="230" t="s">
        <v>43</v>
      </c>
      <c r="O307" s="92"/>
      <c r="P307" s="231">
        <f>O307*H307</f>
        <v>0</v>
      </c>
      <c r="Q307" s="231">
        <v>0.26200000000000001</v>
      </c>
      <c r="R307" s="231">
        <f>Q307*H307</f>
        <v>2.3580000000000001</v>
      </c>
      <c r="S307" s="231">
        <v>0</v>
      </c>
      <c r="T307" s="232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3" t="s">
        <v>167</v>
      </c>
      <c r="AT307" s="233" t="s">
        <v>163</v>
      </c>
      <c r="AU307" s="233" t="s">
        <v>88</v>
      </c>
      <c r="AY307" s="18" t="s">
        <v>159</v>
      </c>
      <c r="BE307" s="234">
        <f>IF(N307="základní",J307,0)</f>
        <v>0</v>
      </c>
      <c r="BF307" s="234">
        <f>IF(N307="snížená",J307,0)</f>
        <v>0</v>
      </c>
      <c r="BG307" s="234">
        <f>IF(N307="zákl. přenesená",J307,0)</f>
        <v>0</v>
      </c>
      <c r="BH307" s="234">
        <f>IF(N307="sníž. přenesená",J307,0)</f>
        <v>0</v>
      </c>
      <c r="BI307" s="234">
        <f>IF(N307="nulová",J307,0)</f>
        <v>0</v>
      </c>
      <c r="BJ307" s="18" t="s">
        <v>86</v>
      </c>
      <c r="BK307" s="234">
        <f>ROUND(I307*H307,2)</f>
        <v>0</v>
      </c>
      <c r="BL307" s="18" t="s">
        <v>168</v>
      </c>
      <c r="BM307" s="233" t="s">
        <v>2222</v>
      </c>
    </row>
    <row r="308" s="15" customFormat="1">
      <c r="A308" s="15"/>
      <c r="B308" s="275"/>
      <c r="C308" s="276"/>
      <c r="D308" s="254" t="s">
        <v>1361</v>
      </c>
      <c r="E308" s="277" t="s">
        <v>1</v>
      </c>
      <c r="F308" s="278" t="s">
        <v>2177</v>
      </c>
      <c r="G308" s="276"/>
      <c r="H308" s="277" t="s">
        <v>1</v>
      </c>
      <c r="I308" s="279"/>
      <c r="J308" s="276"/>
      <c r="K308" s="276"/>
      <c r="L308" s="280"/>
      <c r="M308" s="281"/>
      <c r="N308" s="282"/>
      <c r="O308" s="282"/>
      <c r="P308" s="282"/>
      <c r="Q308" s="282"/>
      <c r="R308" s="282"/>
      <c r="S308" s="282"/>
      <c r="T308" s="283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84" t="s">
        <v>1361</v>
      </c>
      <c r="AU308" s="284" t="s">
        <v>88</v>
      </c>
      <c r="AV308" s="15" t="s">
        <v>86</v>
      </c>
      <c r="AW308" s="15" t="s">
        <v>34</v>
      </c>
      <c r="AX308" s="15" t="s">
        <v>78</v>
      </c>
      <c r="AY308" s="284" t="s">
        <v>159</v>
      </c>
    </row>
    <row r="309" s="15" customFormat="1">
      <c r="A309" s="15"/>
      <c r="B309" s="275"/>
      <c r="C309" s="276"/>
      <c r="D309" s="254" t="s">
        <v>1361</v>
      </c>
      <c r="E309" s="277" t="s">
        <v>1</v>
      </c>
      <c r="F309" s="278" t="s">
        <v>2217</v>
      </c>
      <c r="G309" s="276"/>
      <c r="H309" s="277" t="s">
        <v>1</v>
      </c>
      <c r="I309" s="279"/>
      <c r="J309" s="276"/>
      <c r="K309" s="276"/>
      <c r="L309" s="280"/>
      <c r="M309" s="281"/>
      <c r="N309" s="282"/>
      <c r="O309" s="282"/>
      <c r="P309" s="282"/>
      <c r="Q309" s="282"/>
      <c r="R309" s="282"/>
      <c r="S309" s="282"/>
      <c r="T309" s="283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84" t="s">
        <v>1361</v>
      </c>
      <c r="AU309" s="284" t="s">
        <v>88</v>
      </c>
      <c r="AV309" s="15" t="s">
        <v>86</v>
      </c>
      <c r="AW309" s="15" t="s">
        <v>34</v>
      </c>
      <c r="AX309" s="15" t="s">
        <v>78</v>
      </c>
      <c r="AY309" s="284" t="s">
        <v>159</v>
      </c>
    </row>
    <row r="310" s="13" customFormat="1">
      <c r="A310" s="13"/>
      <c r="B310" s="252"/>
      <c r="C310" s="253"/>
      <c r="D310" s="254" t="s">
        <v>1361</v>
      </c>
      <c r="E310" s="255" t="s">
        <v>1</v>
      </c>
      <c r="F310" s="256" t="s">
        <v>2178</v>
      </c>
      <c r="G310" s="253"/>
      <c r="H310" s="257">
        <v>1</v>
      </c>
      <c r="I310" s="258"/>
      <c r="J310" s="253"/>
      <c r="K310" s="253"/>
      <c r="L310" s="259"/>
      <c r="M310" s="260"/>
      <c r="N310" s="261"/>
      <c r="O310" s="261"/>
      <c r="P310" s="261"/>
      <c r="Q310" s="261"/>
      <c r="R310" s="261"/>
      <c r="S310" s="261"/>
      <c r="T310" s="26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3" t="s">
        <v>1361</v>
      </c>
      <c r="AU310" s="263" t="s">
        <v>88</v>
      </c>
      <c r="AV310" s="13" t="s">
        <v>88</v>
      </c>
      <c r="AW310" s="13" t="s">
        <v>34</v>
      </c>
      <c r="AX310" s="13" t="s">
        <v>78</v>
      </c>
      <c r="AY310" s="263" t="s">
        <v>159</v>
      </c>
    </row>
    <row r="311" s="13" customFormat="1">
      <c r="A311" s="13"/>
      <c r="B311" s="252"/>
      <c r="C311" s="253"/>
      <c r="D311" s="254" t="s">
        <v>1361</v>
      </c>
      <c r="E311" s="255" t="s">
        <v>1</v>
      </c>
      <c r="F311" s="256" t="s">
        <v>2218</v>
      </c>
      <c r="G311" s="253"/>
      <c r="H311" s="257">
        <v>2</v>
      </c>
      <c r="I311" s="258"/>
      <c r="J311" s="253"/>
      <c r="K311" s="253"/>
      <c r="L311" s="259"/>
      <c r="M311" s="260"/>
      <c r="N311" s="261"/>
      <c r="O311" s="261"/>
      <c r="P311" s="261"/>
      <c r="Q311" s="261"/>
      <c r="R311" s="261"/>
      <c r="S311" s="261"/>
      <c r="T311" s="26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63" t="s">
        <v>1361</v>
      </c>
      <c r="AU311" s="263" t="s">
        <v>88</v>
      </c>
      <c r="AV311" s="13" t="s">
        <v>88</v>
      </c>
      <c r="AW311" s="13" t="s">
        <v>34</v>
      </c>
      <c r="AX311" s="13" t="s">
        <v>78</v>
      </c>
      <c r="AY311" s="263" t="s">
        <v>159</v>
      </c>
    </row>
    <row r="312" s="13" customFormat="1">
      <c r="A312" s="13"/>
      <c r="B312" s="252"/>
      <c r="C312" s="253"/>
      <c r="D312" s="254" t="s">
        <v>1361</v>
      </c>
      <c r="E312" s="255" t="s">
        <v>1</v>
      </c>
      <c r="F312" s="256" t="s">
        <v>2181</v>
      </c>
      <c r="G312" s="253"/>
      <c r="H312" s="257">
        <v>3</v>
      </c>
      <c r="I312" s="258"/>
      <c r="J312" s="253"/>
      <c r="K312" s="253"/>
      <c r="L312" s="259"/>
      <c r="M312" s="260"/>
      <c r="N312" s="261"/>
      <c r="O312" s="261"/>
      <c r="P312" s="261"/>
      <c r="Q312" s="261"/>
      <c r="R312" s="261"/>
      <c r="S312" s="261"/>
      <c r="T312" s="26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3" t="s">
        <v>1361</v>
      </c>
      <c r="AU312" s="263" t="s">
        <v>88</v>
      </c>
      <c r="AV312" s="13" t="s">
        <v>88</v>
      </c>
      <c r="AW312" s="13" t="s">
        <v>34</v>
      </c>
      <c r="AX312" s="13" t="s">
        <v>78</v>
      </c>
      <c r="AY312" s="263" t="s">
        <v>159</v>
      </c>
    </row>
    <row r="313" s="13" customFormat="1">
      <c r="A313" s="13"/>
      <c r="B313" s="252"/>
      <c r="C313" s="253"/>
      <c r="D313" s="254" t="s">
        <v>1361</v>
      </c>
      <c r="E313" s="255" t="s">
        <v>1</v>
      </c>
      <c r="F313" s="256" t="s">
        <v>2219</v>
      </c>
      <c r="G313" s="253"/>
      <c r="H313" s="257">
        <v>3</v>
      </c>
      <c r="I313" s="258"/>
      <c r="J313" s="253"/>
      <c r="K313" s="253"/>
      <c r="L313" s="259"/>
      <c r="M313" s="260"/>
      <c r="N313" s="261"/>
      <c r="O313" s="261"/>
      <c r="P313" s="261"/>
      <c r="Q313" s="261"/>
      <c r="R313" s="261"/>
      <c r="S313" s="261"/>
      <c r="T313" s="26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63" t="s">
        <v>1361</v>
      </c>
      <c r="AU313" s="263" t="s">
        <v>88</v>
      </c>
      <c r="AV313" s="13" t="s">
        <v>88</v>
      </c>
      <c r="AW313" s="13" t="s">
        <v>34</v>
      </c>
      <c r="AX313" s="13" t="s">
        <v>78</v>
      </c>
      <c r="AY313" s="263" t="s">
        <v>159</v>
      </c>
    </row>
    <row r="314" s="14" customFormat="1">
      <c r="A314" s="14"/>
      <c r="B314" s="264"/>
      <c r="C314" s="265"/>
      <c r="D314" s="254" t="s">
        <v>1361</v>
      </c>
      <c r="E314" s="266" t="s">
        <v>1</v>
      </c>
      <c r="F314" s="267" t="s">
        <v>1363</v>
      </c>
      <c r="G314" s="265"/>
      <c r="H314" s="268">
        <v>9</v>
      </c>
      <c r="I314" s="269"/>
      <c r="J314" s="265"/>
      <c r="K314" s="265"/>
      <c r="L314" s="270"/>
      <c r="M314" s="271"/>
      <c r="N314" s="272"/>
      <c r="O314" s="272"/>
      <c r="P314" s="272"/>
      <c r="Q314" s="272"/>
      <c r="R314" s="272"/>
      <c r="S314" s="272"/>
      <c r="T314" s="27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74" t="s">
        <v>1361</v>
      </c>
      <c r="AU314" s="274" t="s">
        <v>88</v>
      </c>
      <c r="AV314" s="14" t="s">
        <v>168</v>
      </c>
      <c r="AW314" s="14" t="s">
        <v>34</v>
      </c>
      <c r="AX314" s="14" t="s">
        <v>86</v>
      </c>
      <c r="AY314" s="274" t="s">
        <v>159</v>
      </c>
    </row>
    <row r="315" s="2" customFormat="1" ht="21.75" customHeight="1">
      <c r="A315" s="39"/>
      <c r="B315" s="40"/>
      <c r="C315" s="220" t="s">
        <v>334</v>
      </c>
      <c r="D315" s="220" t="s">
        <v>163</v>
      </c>
      <c r="E315" s="221" t="s">
        <v>2223</v>
      </c>
      <c r="F315" s="222" t="s">
        <v>2224</v>
      </c>
      <c r="G315" s="223" t="s">
        <v>166</v>
      </c>
      <c r="H315" s="224">
        <v>3</v>
      </c>
      <c r="I315" s="225"/>
      <c r="J315" s="226">
        <f>ROUND(I315*H315,2)</f>
        <v>0</v>
      </c>
      <c r="K315" s="227"/>
      <c r="L315" s="228"/>
      <c r="M315" s="229" t="s">
        <v>1</v>
      </c>
      <c r="N315" s="230" t="s">
        <v>43</v>
      </c>
      <c r="O315" s="92"/>
      <c r="P315" s="231">
        <f>O315*H315</f>
        <v>0</v>
      </c>
      <c r="Q315" s="231">
        <v>1.0540000000000001</v>
      </c>
      <c r="R315" s="231">
        <f>Q315*H315</f>
        <v>3.1619999999999999</v>
      </c>
      <c r="S315" s="231">
        <v>0</v>
      </c>
      <c r="T315" s="232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3" t="s">
        <v>167</v>
      </c>
      <c r="AT315" s="233" t="s">
        <v>163</v>
      </c>
      <c r="AU315" s="233" t="s">
        <v>88</v>
      </c>
      <c r="AY315" s="18" t="s">
        <v>159</v>
      </c>
      <c r="BE315" s="234">
        <f>IF(N315="základní",J315,0)</f>
        <v>0</v>
      </c>
      <c r="BF315" s="234">
        <f>IF(N315="snížená",J315,0)</f>
        <v>0</v>
      </c>
      <c r="BG315" s="234">
        <f>IF(N315="zákl. přenesená",J315,0)</f>
        <v>0</v>
      </c>
      <c r="BH315" s="234">
        <f>IF(N315="sníž. přenesená",J315,0)</f>
        <v>0</v>
      </c>
      <c r="BI315" s="234">
        <f>IF(N315="nulová",J315,0)</f>
        <v>0</v>
      </c>
      <c r="BJ315" s="18" t="s">
        <v>86</v>
      </c>
      <c r="BK315" s="234">
        <f>ROUND(I315*H315,2)</f>
        <v>0</v>
      </c>
      <c r="BL315" s="18" t="s">
        <v>168</v>
      </c>
      <c r="BM315" s="233" t="s">
        <v>2225</v>
      </c>
    </row>
    <row r="316" s="15" customFormat="1">
      <c r="A316" s="15"/>
      <c r="B316" s="275"/>
      <c r="C316" s="276"/>
      <c r="D316" s="254" t="s">
        <v>1361</v>
      </c>
      <c r="E316" s="277" t="s">
        <v>1</v>
      </c>
      <c r="F316" s="278" t="s">
        <v>2177</v>
      </c>
      <c r="G316" s="276"/>
      <c r="H316" s="277" t="s">
        <v>1</v>
      </c>
      <c r="I316" s="279"/>
      <c r="J316" s="276"/>
      <c r="K316" s="276"/>
      <c r="L316" s="280"/>
      <c r="M316" s="281"/>
      <c r="N316" s="282"/>
      <c r="O316" s="282"/>
      <c r="P316" s="282"/>
      <c r="Q316" s="282"/>
      <c r="R316" s="282"/>
      <c r="S316" s="282"/>
      <c r="T316" s="283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84" t="s">
        <v>1361</v>
      </c>
      <c r="AU316" s="284" t="s">
        <v>88</v>
      </c>
      <c r="AV316" s="15" t="s">
        <v>86</v>
      </c>
      <c r="AW316" s="15" t="s">
        <v>34</v>
      </c>
      <c r="AX316" s="15" t="s">
        <v>78</v>
      </c>
      <c r="AY316" s="284" t="s">
        <v>159</v>
      </c>
    </row>
    <row r="317" s="15" customFormat="1">
      <c r="A317" s="15"/>
      <c r="B317" s="275"/>
      <c r="C317" s="276"/>
      <c r="D317" s="254" t="s">
        <v>1361</v>
      </c>
      <c r="E317" s="277" t="s">
        <v>1</v>
      </c>
      <c r="F317" s="278" t="s">
        <v>2214</v>
      </c>
      <c r="G317" s="276"/>
      <c r="H317" s="277" t="s">
        <v>1</v>
      </c>
      <c r="I317" s="279"/>
      <c r="J317" s="276"/>
      <c r="K317" s="276"/>
      <c r="L317" s="280"/>
      <c r="M317" s="281"/>
      <c r="N317" s="282"/>
      <c r="O317" s="282"/>
      <c r="P317" s="282"/>
      <c r="Q317" s="282"/>
      <c r="R317" s="282"/>
      <c r="S317" s="282"/>
      <c r="T317" s="283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84" t="s">
        <v>1361</v>
      </c>
      <c r="AU317" s="284" t="s">
        <v>88</v>
      </c>
      <c r="AV317" s="15" t="s">
        <v>86</v>
      </c>
      <c r="AW317" s="15" t="s">
        <v>34</v>
      </c>
      <c r="AX317" s="15" t="s">
        <v>78</v>
      </c>
      <c r="AY317" s="284" t="s">
        <v>159</v>
      </c>
    </row>
    <row r="318" s="13" customFormat="1">
      <c r="A318" s="13"/>
      <c r="B318" s="252"/>
      <c r="C318" s="253"/>
      <c r="D318" s="254" t="s">
        <v>1361</v>
      </c>
      <c r="E318" s="255" t="s">
        <v>1</v>
      </c>
      <c r="F318" s="256" t="s">
        <v>2178</v>
      </c>
      <c r="G318" s="253"/>
      <c r="H318" s="257">
        <v>1</v>
      </c>
      <c r="I318" s="258"/>
      <c r="J318" s="253"/>
      <c r="K318" s="253"/>
      <c r="L318" s="259"/>
      <c r="M318" s="260"/>
      <c r="N318" s="261"/>
      <c r="O318" s="261"/>
      <c r="P318" s="261"/>
      <c r="Q318" s="261"/>
      <c r="R318" s="261"/>
      <c r="S318" s="261"/>
      <c r="T318" s="26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3" t="s">
        <v>1361</v>
      </c>
      <c r="AU318" s="263" t="s">
        <v>88</v>
      </c>
      <c r="AV318" s="13" t="s">
        <v>88</v>
      </c>
      <c r="AW318" s="13" t="s">
        <v>34</v>
      </c>
      <c r="AX318" s="13" t="s">
        <v>78</v>
      </c>
      <c r="AY318" s="263" t="s">
        <v>159</v>
      </c>
    </row>
    <row r="319" s="13" customFormat="1">
      <c r="A319" s="13"/>
      <c r="B319" s="252"/>
      <c r="C319" s="253"/>
      <c r="D319" s="254" t="s">
        <v>1361</v>
      </c>
      <c r="E319" s="255" t="s">
        <v>1</v>
      </c>
      <c r="F319" s="256" t="s">
        <v>2215</v>
      </c>
      <c r="G319" s="253"/>
      <c r="H319" s="257">
        <v>1</v>
      </c>
      <c r="I319" s="258"/>
      <c r="J319" s="253"/>
      <c r="K319" s="253"/>
      <c r="L319" s="259"/>
      <c r="M319" s="260"/>
      <c r="N319" s="261"/>
      <c r="O319" s="261"/>
      <c r="P319" s="261"/>
      <c r="Q319" s="261"/>
      <c r="R319" s="261"/>
      <c r="S319" s="261"/>
      <c r="T319" s="26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63" t="s">
        <v>1361</v>
      </c>
      <c r="AU319" s="263" t="s">
        <v>88</v>
      </c>
      <c r="AV319" s="13" t="s">
        <v>88</v>
      </c>
      <c r="AW319" s="13" t="s">
        <v>34</v>
      </c>
      <c r="AX319" s="13" t="s">
        <v>78</v>
      </c>
      <c r="AY319" s="263" t="s">
        <v>159</v>
      </c>
    </row>
    <row r="320" s="13" customFormat="1">
      <c r="A320" s="13"/>
      <c r="B320" s="252"/>
      <c r="C320" s="253"/>
      <c r="D320" s="254" t="s">
        <v>1361</v>
      </c>
      <c r="E320" s="255" t="s">
        <v>1</v>
      </c>
      <c r="F320" s="256" t="s">
        <v>2216</v>
      </c>
      <c r="G320" s="253"/>
      <c r="H320" s="257">
        <v>1</v>
      </c>
      <c r="I320" s="258"/>
      <c r="J320" s="253"/>
      <c r="K320" s="253"/>
      <c r="L320" s="259"/>
      <c r="M320" s="260"/>
      <c r="N320" s="261"/>
      <c r="O320" s="261"/>
      <c r="P320" s="261"/>
      <c r="Q320" s="261"/>
      <c r="R320" s="261"/>
      <c r="S320" s="261"/>
      <c r="T320" s="26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63" t="s">
        <v>1361</v>
      </c>
      <c r="AU320" s="263" t="s">
        <v>88</v>
      </c>
      <c r="AV320" s="13" t="s">
        <v>88</v>
      </c>
      <c r="AW320" s="13" t="s">
        <v>34</v>
      </c>
      <c r="AX320" s="13" t="s">
        <v>78</v>
      </c>
      <c r="AY320" s="263" t="s">
        <v>159</v>
      </c>
    </row>
    <row r="321" s="14" customFormat="1">
      <c r="A321" s="14"/>
      <c r="B321" s="264"/>
      <c r="C321" s="265"/>
      <c r="D321" s="254" t="s">
        <v>1361</v>
      </c>
      <c r="E321" s="266" t="s">
        <v>1</v>
      </c>
      <c r="F321" s="267" t="s">
        <v>1363</v>
      </c>
      <c r="G321" s="265"/>
      <c r="H321" s="268">
        <v>3</v>
      </c>
      <c r="I321" s="269"/>
      <c r="J321" s="265"/>
      <c r="K321" s="265"/>
      <c r="L321" s="270"/>
      <c r="M321" s="271"/>
      <c r="N321" s="272"/>
      <c r="O321" s="272"/>
      <c r="P321" s="272"/>
      <c r="Q321" s="272"/>
      <c r="R321" s="272"/>
      <c r="S321" s="272"/>
      <c r="T321" s="27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74" t="s">
        <v>1361</v>
      </c>
      <c r="AU321" s="274" t="s">
        <v>88</v>
      </c>
      <c r="AV321" s="14" t="s">
        <v>168</v>
      </c>
      <c r="AW321" s="14" t="s">
        <v>34</v>
      </c>
      <c r="AX321" s="14" t="s">
        <v>86</v>
      </c>
      <c r="AY321" s="274" t="s">
        <v>159</v>
      </c>
    </row>
    <row r="322" s="2" customFormat="1" ht="16.5" customHeight="1">
      <c r="A322" s="39"/>
      <c r="B322" s="40"/>
      <c r="C322" s="220" t="s">
        <v>338</v>
      </c>
      <c r="D322" s="220" t="s">
        <v>163</v>
      </c>
      <c r="E322" s="221" t="s">
        <v>2226</v>
      </c>
      <c r="F322" s="222" t="s">
        <v>2227</v>
      </c>
      <c r="G322" s="223" t="s">
        <v>166</v>
      </c>
      <c r="H322" s="224">
        <v>16</v>
      </c>
      <c r="I322" s="225"/>
      <c r="J322" s="226">
        <f>ROUND(I322*H322,2)</f>
        <v>0</v>
      </c>
      <c r="K322" s="227"/>
      <c r="L322" s="228"/>
      <c r="M322" s="229" t="s">
        <v>1</v>
      </c>
      <c r="N322" s="230" t="s">
        <v>43</v>
      </c>
      <c r="O322" s="92"/>
      <c r="P322" s="231">
        <f>O322*H322</f>
        <v>0</v>
      </c>
      <c r="Q322" s="231">
        <v>0.00050000000000000001</v>
      </c>
      <c r="R322" s="231">
        <f>Q322*H322</f>
        <v>0.0080000000000000002</v>
      </c>
      <c r="S322" s="231">
        <v>0</v>
      </c>
      <c r="T322" s="232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3" t="s">
        <v>167</v>
      </c>
      <c r="AT322" s="233" t="s">
        <v>163</v>
      </c>
      <c r="AU322" s="233" t="s">
        <v>88</v>
      </c>
      <c r="AY322" s="18" t="s">
        <v>159</v>
      </c>
      <c r="BE322" s="234">
        <f>IF(N322="základní",J322,0)</f>
        <v>0</v>
      </c>
      <c r="BF322" s="234">
        <f>IF(N322="snížená",J322,0)</f>
        <v>0</v>
      </c>
      <c r="BG322" s="234">
        <f>IF(N322="zákl. přenesená",J322,0)</f>
        <v>0</v>
      </c>
      <c r="BH322" s="234">
        <f>IF(N322="sníž. přenesená",J322,0)</f>
        <v>0</v>
      </c>
      <c r="BI322" s="234">
        <f>IF(N322="nulová",J322,0)</f>
        <v>0</v>
      </c>
      <c r="BJ322" s="18" t="s">
        <v>86</v>
      </c>
      <c r="BK322" s="234">
        <f>ROUND(I322*H322,2)</f>
        <v>0</v>
      </c>
      <c r="BL322" s="18" t="s">
        <v>168</v>
      </c>
      <c r="BM322" s="233" t="s">
        <v>2228</v>
      </c>
    </row>
    <row r="323" s="2" customFormat="1" ht="24.15" customHeight="1">
      <c r="A323" s="39"/>
      <c r="B323" s="40"/>
      <c r="C323" s="235" t="s">
        <v>343</v>
      </c>
      <c r="D323" s="235" t="s">
        <v>316</v>
      </c>
      <c r="E323" s="236" t="s">
        <v>2229</v>
      </c>
      <c r="F323" s="237" t="s">
        <v>2230</v>
      </c>
      <c r="G323" s="238" t="s">
        <v>166</v>
      </c>
      <c r="H323" s="239">
        <v>4</v>
      </c>
      <c r="I323" s="240"/>
      <c r="J323" s="241">
        <f>ROUND(I323*H323,2)</f>
        <v>0</v>
      </c>
      <c r="K323" s="242"/>
      <c r="L323" s="45"/>
      <c r="M323" s="243" t="s">
        <v>1</v>
      </c>
      <c r="N323" s="244" t="s">
        <v>43</v>
      </c>
      <c r="O323" s="92"/>
      <c r="P323" s="231">
        <f>O323*H323</f>
        <v>0</v>
      </c>
      <c r="Q323" s="231">
        <v>0.01248</v>
      </c>
      <c r="R323" s="231">
        <f>Q323*H323</f>
        <v>0.049919999999999999</v>
      </c>
      <c r="S323" s="231">
        <v>0</v>
      </c>
      <c r="T323" s="232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3" t="s">
        <v>168</v>
      </c>
      <c r="AT323" s="233" t="s">
        <v>316</v>
      </c>
      <c r="AU323" s="233" t="s">
        <v>88</v>
      </c>
      <c r="AY323" s="18" t="s">
        <v>159</v>
      </c>
      <c r="BE323" s="234">
        <f>IF(N323="základní",J323,0)</f>
        <v>0</v>
      </c>
      <c r="BF323" s="234">
        <f>IF(N323="snížená",J323,0)</f>
        <v>0</v>
      </c>
      <c r="BG323" s="234">
        <f>IF(N323="zákl. přenesená",J323,0)</f>
        <v>0</v>
      </c>
      <c r="BH323" s="234">
        <f>IF(N323="sníž. přenesená",J323,0)</f>
        <v>0</v>
      </c>
      <c r="BI323" s="234">
        <f>IF(N323="nulová",J323,0)</f>
        <v>0</v>
      </c>
      <c r="BJ323" s="18" t="s">
        <v>86</v>
      </c>
      <c r="BK323" s="234">
        <f>ROUND(I323*H323,2)</f>
        <v>0</v>
      </c>
      <c r="BL323" s="18" t="s">
        <v>168</v>
      </c>
      <c r="BM323" s="233" t="s">
        <v>2231</v>
      </c>
    </row>
    <row r="324" s="15" customFormat="1">
      <c r="A324" s="15"/>
      <c r="B324" s="275"/>
      <c r="C324" s="276"/>
      <c r="D324" s="254" t="s">
        <v>1361</v>
      </c>
      <c r="E324" s="277" t="s">
        <v>1</v>
      </c>
      <c r="F324" s="278" t="s">
        <v>2177</v>
      </c>
      <c r="G324" s="276"/>
      <c r="H324" s="277" t="s">
        <v>1</v>
      </c>
      <c r="I324" s="279"/>
      <c r="J324" s="276"/>
      <c r="K324" s="276"/>
      <c r="L324" s="280"/>
      <c r="M324" s="281"/>
      <c r="N324" s="282"/>
      <c r="O324" s="282"/>
      <c r="P324" s="282"/>
      <c r="Q324" s="282"/>
      <c r="R324" s="282"/>
      <c r="S324" s="282"/>
      <c r="T324" s="283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84" t="s">
        <v>1361</v>
      </c>
      <c r="AU324" s="284" t="s">
        <v>88</v>
      </c>
      <c r="AV324" s="15" t="s">
        <v>86</v>
      </c>
      <c r="AW324" s="15" t="s">
        <v>34</v>
      </c>
      <c r="AX324" s="15" t="s">
        <v>78</v>
      </c>
      <c r="AY324" s="284" t="s">
        <v>159</v>
      </c>
    </row>
    <row r="325" s="15" customFormat="1">
      <c r="A325" s="15"/>
      <c r="B325" s="275"/>
      <c r="C325" s="276"/>
      <c r="D325" s="254" t="s">
        <v>1361</v>
      </c>
      <c r="E325" s="277" t="s">
        <v>1</v>
      </c>
      <c r="F325" s="278" t="s">
        <v>2232</v>
      </c>
      <c r="G325" s="276"/>
      <c r="H325" s="277" t="s">
        <v>1</v>
      </c>
      <c r="I325" s="279"/>
      <c r="J325" s="276"/>
      <c r="K325" s="276"/>
      <c r="L325" s="280"/>
      <c r="M325" s="281"/>
      <c r="N325" s="282"/>
      <c r="O325" s="282"/>
      <c r="P325" s="282"/>
      <c r="Q325" s="282"/>
      <c r="R325" s="282"/>
      <c r="S325" s="282"/>
      <c r="T325" s="283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84" t="s">
        <v>1361</v>
      </c>
      <c r="AU325" s="284" t="s">
        <v>88</v>
      </c>
      <c r="AV325" s="15" t="s">
        <v>86</v>
      </c>
      <c r="AW325" s="15" t="s">
        <v>34</v>
      </c>
      <c r="AX325" s="15" t="s">
        <v>78</v>
      </c>
      <c r="AY325" s="284" t="s">
        <v>159</v>
      </c>
    </row>
    <row r="326" s="13" customFormat="1">
      <c r="A326" s="13"/>
      <c r="B326" s="252"/>
      <c r="C326" s="253"/>
      <c r="D326" s="254" t="s">
        <v>1361</v>
      </c>
      <c r="E326" s="255" t="s">
        <v>1</v>
      </c>
      <c r="F326" s="256" t="s">
        <v>2178</v>
      </c>
      <c r="G326" s="253"/>
      <c r="H326" s="257">
        <v>1</v>
      </c>
      <c r="I326" s="258"/>
      <c r="J326" s="253"/>
      <c r="K326" s="253"/>
      <c r="L326" s="259"/>
      <c r="M326" s="260"/>
      <c r="N326" s="261"/>
      <c r="O326" s="261"/>
      <c r="P326" s="261"/>
      <c r="Q326" s="261"/>
      <c r="R326" s="261"/>
      <c r="S326" s="261"/>
      <c r="T326" s="26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63" t="s">
        <v>1361</v>
      </c>
      <c r="AU326" s="263" t="s">
        <v>88</v>
      </c>
      <c r="AV326" s="13" t="s">
        <v>88</v>
      </c>
      <c r="AW326" s="13" t="s">
        <v>34</v>
      </c>
      <c r="AX326" s="13" t="s">
        <v>78</v>
      </c>
      <c r="AY326" s="263" t="s">
        <v>159</v>
      </c>
    </row>
    <row r="327" s="13" customFormat="1">
      <c r="A327" s="13"/>
      <c r="B327" s="252"/>
      <c r="C327" s="253"/>
      <c r="D327" s="254" t="s">
        <v>1361</v>
      </c>
      <c r="E327" s="255" t="s">
        <v>1</v>
      </c>
      <c r="F327" s="256" t="s">
        <v>2179</v>
      </c>
      <c r="G327" s="253"/>
      <c r="H327" s="257">
        <v>1</v>
      </c>
      <c r="I327" s="258"/>
      <c r="J327" s="253"/>
      <c r="K327" s="253"/>
      <c r="L327" s="259"/>
      <c r="M327" s="260"/>
      <c r="N327" s="261"/>
      <c r="O327" s="261"/>
      <c r="P327" s="261"/>
      <c r="Q327" s="261"/>
      <c r="R327" s="261"/>
      <c r="S327" s="261"/>
      <c r="T327" s="26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63" t="s">
        <v>1361</v>
      </c>
      <c r="AU327" s="263" t="s">
        <v>88</v>
      </c>
      <c r="AV327" s="13" t="s">
        <v>88</v>
      </c>
      <c r="AW327" s="13" t="s">
        <v>34</v>
      </c>
      <c r="AX327" s="13" t="s">
        <v>78</v>
      </c>
      <c r="AY327" s="263" t="s">
        <v>159</v>
      </c>
    </row>
    <row r="328" s="13" customFormat="1">
      <c r="A328" s="13"/>
      <c r="B328" s="252"/>
      <c r="C328" s="253"/>
      <c r="D328" s="254" t="s">
        <v>1361</v>
      </c>
      <c r="E328" s="255" t="s">
        <v>1</v>
      </c>
      <c r="F328" s="256" t="s">
        <v>2215</v>
      </c>
      <c r="G328" s="253"/>
      <c r="H328" s="257">
        <v>1</v>
      </c>
      <c r="I328" s="258"/>
      <c r="J328" s="253"/>
      <c r="K328" s="253"/>
      <c r="L328" s="259"/>
      <c r="M328" s="260"/>
      <c r="N328" s="261"/>
      <c r="O328" s="261"/>
      <c r="P328" s="261"/>
      <c r="Q328" s="261"/>
      <c r="R328" s="261"/>
      <c r="S328" s="261"/>
      <c r="T328" s="26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3" t="s">
        <v>1361</v>
      </c>
      <c r="AU328" s="263" t="s">
        <v>88</v>
      </c>
      <c r="AV328" s="13" t="s">
        <v>88</v>
      </c>
      <c r="AW328" s="13" t="s">
        <v>34</v>
      </c>
      <c r="AX328" s="13" t="s">
        <v>78</v>
      </c>
      <c r="AY328" s="263" t="s">
        <v>159</v>
      </c>
    </row>
    <row r="329" s="13" customFormat="1">
      <c r="A329" s="13"/>
      <c r="B329" s="252"/>
      <c r="C329" s="253"/>
      <c r="D329" s="254" t="s">
        <v>1361</v>
      </c>
      <c r="E329" s="255" t="s">
        <v>1</v>
      </c>
      <c r="F329" s="256" t="s">
        <v>2233</v>
      </c>
      <c r="G329" s="253"/>
      <c r="H329" s="257">
        <v>1</v>
      </c>
      <c r="I329" s="258"/>
      <c r="J329" s="253"/>
      <c r="K329" s="253"/>
      <c r="L329" s="259"/>
      <c r="M329" s="260"/>
      <c r="N329" s="261"/>
      <c r="O329" s="261"/>
      <c r="P329" s="261"/>
      <c r="Q329" s="261"/>
      <c r="R329" s="261"/>
      <c r="S329" s="261"/>
      <c r="T329" s="26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3" t="s">
        <v>1361</v>
      </c>
      <c r="AU329" s="263" t="s">
        <v>88</v>
      </c>
      <c r="AV329" s="13" t="s">
        <v>88</v>
      </c>
      <c r="AW329" s="13" t="s">
        <v>34</v>
      </c>
      <c r="AX329" s="13" t="s">
        <v>78</v>
      </c>
      <c r="AY329" s="263" t="s">
        <v>159</v>
      </c>
    </row>
    <row r="330" s="14" customFormat="1">
      <c r="A330" s="14"/>
      <c r="B330" s="264"/>
      <c r="C330" s="265"/>
      <c r="D330" s="254" t="s">
        <v>1361</v>
      </c>
      <c r="E330" s="266" t="s">
        <v>1</v>
      </c>
      <c r="F330" s="267" t="s">
        <v>1363</v>
      </c>
      <c r="G330" s="265"/>
      <c r="H330" s="268">
        <v>4</v>
      </c>
      <c r="I330" s="269"/>
      <c r="J330" s="265"/>
      <c r="K330" s="265"/>
      <c r="L330" s="270"/>
      <c r="M330" s="271"/>
      <c r="N330" s="272"/>
      <c r="O330" s="272"/>
      <c r="P330" s="272"/>
      <c r="Q330" s="272"/>
      <c r="R330" s="272"/>
      <c r="S330" s="272"/>
      <c r="T330" s="27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74" t="s">
        <v>1361</v>
      </c>
      <c r="AU330" s="274" t="s">
        <v>88</v>
      </c>
      <c r="AV330" s="14" t="s">
        <v>168</v>
      </c>
      <c r="AW330" s="14" t="s">
        <v>34</v>
      </c>
      <c r="AX330" s="14" t="s">
        <v>86</v>
      </c>
      <c r="AY330" s="274" t="s">
        <v>159</v>
      </c>
    </row>
    <row r="331" s="2" customFormat="1" ht="24.15" customHeight="1">
      <c r="A331" s="39"/>
      <c r="B331" s="40"/>
      <c r="C331" s="220" t="s">
        <v>347</v>
      </c>
      <c r="D331" s="220" t="s">
        <v>163</v>
      </c>
      <c r="E331" s="221" t="s">
        <v>2234</v>
      </c>
      <c r="F331" s="222" t="s">
        <v>2235</v>
      </c>
      <c r="G331" s="223" t="s">
        <v>166</v>
      </c>
      <c r="H331" s="224">
        <v>4</v>
      </c>
      <c r="I331" s="225"/>
      <c r="J331" s="226">
        <f>ROUND(I331*H331,2)</f>
        <v>0</v>
      </c>
      <c r="K331" s="227"/>
      <c r="L331" s="228"/>
      <c r="M331" s="229" t="s">
        <v>1</v>
      </c>
      <c r="N331" s="230" t="s">
        <v>43</v>
      </c>
      <c r="O331" s="92"/>
      <c r="P331" s="231">
        <f>O331*H331</f>
        <v>0</v>
      </c>
      <c r="Q331" s="231">
        <v>0.56999999999999995</v>
      </c>
      <c r="R331" s="231">
        <f>Q331*H331</f>
        <v>2.2799999999999998</v>
      </c>
      <c r="S331" s="231">
        <v>0</v>
      </c>
      <c r="T331" s="232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3" t="s">
        <v>167</v>
      </c>
      <c r="AT331" s="233" t="s">
        <v>163</v>
      </c>
      <c r="AU331" s="233" t="s">
        <v>88</v>
      </c>
      <c r="AY331" s="18" t="s">
        <v>159</v>
      </c>
      <c r="BE331" s="234">
        <f>IF(N331="základní",J331,0)</f>
        <v>0</v>
      </c>
      <c r="BF331" s="234">
        <f>IF(N331="snížená",J331,0)</f>
        <v>0</v>
      </c>
      <c r="BG331" s="234">
        <f>IF(N331="zákl. přenesená",J331,0)</f>
        <v>0</v>
      </c>
      <c r="BH331" s="234">
        <f>IF(N331="sníž. přenesená",J331,0)</f>
        <v>0</v>
      </c>
      <c r="BI331" s="234">
        <f>IF(N331="nulová",J331,0)</f>
        <v>0</v>
      </c>
      <c r="BJ331" s="18" t="s">
        <v>86</v>
      </c>
      <c r="BK331" s="234">
        <f>ROUND(I331*H331,2)</f>
        <v>0</v>
      </c>
      <c r="BL331" s="18" t="s">
        <v>168</v>
      </c>
      <c r="BM331" s="233" t="s">
        <v>2236</v>
      </c>
    </row>
    <row r="332" s="15" customFormat="1">
      <c r="A332" s="15"/>
      <c r="B332" s="275"/>
      <c r="C332" s="276"/>
      <c r="D332" s="254" t="s">
        <v>1361</v>
      </c>
      <c r="E332" s="277" t="s">
        <v>1</v>
      </c>
      <c r="F332" s="278" t="s">
        <v>2177</v>
      </c>
      <c r="G332" s="276"/>
      <c r="H332" s="277" t="s">
        <v>1</v>
      </c>
      <c r="I332" s="279"/>
      <c r="J332" s="276"/>
      <c r="K332" s="276"/>
      <c r="L332" s="280"/>
      <c r="M332" s="281"/>
      <c r="N332" s="282"/>
      <c r="O332" s="282"/>
      <c r="P332" s="282"/>
      <c r="Q332" s="282"/>
      <c r="R332" s="282"/>
      <c r="S332" s="282"/>
      <c r="T332" s="283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84" t="s">
        <v>1361</v>
      </c>
      <c r="AU332" s="284" t="s">
        <v>88</v>
      </c>
      <c r="AV332" s="15" t="s">
        <v>86</v>
      </c>
      <c r="AW332" s="15" t="s">
        <v>34</v>
      </c>
      <c r="AX332" s="15" t="s">
        <v>78</v>
      </c>
      <c r="AY332" s="284" t="s">
        <v>159</v>
      </c>
    </row>
    <row r="333" s="15" customFormat="1">
      <c r="A333" s="15"/>
      <c r="B333" s="275"/>
      <c r="C333" s="276"/>
      <c r="D333" s="254" t="s">
        <v>1361</v>
      </c>
      <c r="E333" s="277" t="s">
        <v>1</v>
      </c>
      <c r="F333" s="278" t="s">
        <v>2232</v>
      </c>
      <c r="G333" s="276"/>
      <c r="H333" s="277" t="s">
        <v>1</v>
      </c>
      <c r="I333" s="279"/>
      <c r="J333" s="276"/>
      <c r="K333" s="276"/>
      <c r="L333" s="280"/>
      <c r="M333" s="281"/>
      <c r="N333" s="282"/>
      <c r="O333" s="282"/>
      <c r="P333" s="282"/>
      <c r="Q333" s="282"/>
      <c r="R333" s="282"/>
      <c r="S333" s="282"/>
      <c r="T333" s="283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84" t="s">
        <v>1361</v>
      </c>
      <c r="AU333" s="284" t="s">
        <v>88</v>
      </c>
      <c r="AV333" s="15" t="s">
        <v>86</v>
      </c>
      <c r="AW333" s="15" t="s">
        <v>34</v>
      </c>
      <c r="AX333" s="15" t="s">
        <v>78</v>
      </c>
      <c r="AY333" s="284" t="s">
        <v>159</v>
      </c>
    </row>
    <row r="334" s="13" customFormat="1">
      <c r="A334" s="13"/>
      <c r="B334" s="252"/>
      <c r="C334" s="253"/>
      <c r="D334" s="254" t="s">
        <v>1361</v>
      </c>
      <c r="E334" s="255" t="s">
        <v>1</v>
      </c>
      <c r="F334" s="256" t="s">
        <v>2178</v>
      </c>
      <c r="G334" s="253"/>
      <c r="H334" s="257">
        <v>1</v>
      </c>
      <c r="I334" s="258"/>
      <c r="J334" s="253"/>
      <c r="K334" s="253"/>
      <c r="L334" s="259"/>
      <c r="M334" s="260"/>
      <c r="N334" s="261"/>
      <c r="O334" s="261"/>
      <c r="P334" s="261"/>
      <c r="Q334" s="261"/>
      <c r="R334" s="261"/>
      <c r="S334" s="261"/>
      <c r="T334" s="26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3" t="s">
        <v>1361</v>
      </c>
      <c r="AU334" s="263" t="s">
        <v>88</v>
      </c>
      <c r="AV334" s="13" t="s">
        <v>88</v>
      </c>
      <c r="AW334" s="13" t="s">
        <v>34</v>
      </c>
      <c r="AX334" s="13" t="s">
        <v>78</v>
      </c>
      <c r="AY334" s="263" t="s">
        <v>159</v>
      </c>
    </row>
    <row r="335" s="13" customFormat="1">
      <c r="A335" s="13"/>
      <c r="B335" s="252"/>
      <c r="C335" s="253"/>
      <c r="D335" s="254" t="s">
        <v>1361</v>
      </c>
      <c r="E335" s="255" t="s">
        <v>1</v>
      </c>
      <c r="F335" s="256" t="s">
        <v>2179</v>
      </c>
      <c r="G335" s="253"/>
      <c r="H335" s="257">
        <v>1</v>
      </c>
      <c r="I335" s="258"/>
      <c r="J335" s="253"/>
      <c r="K335" s="253"/>
      <c r="L335" s="259"/>
      <c r="M335" s="260"/>
      <c r="N335" s="261"/>
      <c r="O335" s="261"/>
      <c r="P335" s="261"/>
      <c r="Q335" s="261"/>
      <c r="R335" s="261"/>
      <c r="S335" s="261"/>
      <c r="T335" s="26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63" t="s">
        <v>1361</v>
      </c>
      <c r="AU335" s="263" t="s">
        <v>88</v>
      </c>
      <c r="AV335" s="13" t="s">
        <v>88</v>
      </c>
      <c r="AW335" s="13" t="s">
        <v>34</v>
      </c>
      <c r="AX335" s="13" t="s">
        <v>78</v>
      </c>
      <c r="AY335" s="263" t="s">
        <v>159</v>
      </c>
    </row>
    <row r="336" s="13" customFormat="1">
      <c r="A336" s="13"/>
      <c r="B336" s="252"/>
      <c r="C336" s="253"/>
      <c r="D336" s="254" t="s">
        <v>1361</v>
      </c>
      <c r="E336" s="255" t="s">
        <v>1</v>
      </c>
      <c r="F336" s="256" t="s">
        <v>2215</v>
      </c>
      <c r="G336" s="253"/>
      <c r="H336" s="257">
        <v>1</v>
      </c>
      <c r="I336" s="258"/>
      <c r="J336" s="253"/>
      <c r="K336" s="253"/>
      <c r="L336" s="259"/>
      <c r="M336" s="260"/>
      <c r="N336" s="261"/>
      <c r="O336" s="261"/>
      <c r="P336" s="261"/>
      <c r="Q336" s="261"/>
      <c r="R336" s="261"/>
      <c r="S336" s="261"/>
      <c r="T336" s="26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63" t="s">
        <v>1361</v>
      </c>
      <c r="AU336" s="263" t="s">
        <v>88</v>
      </c>
      <c r="AV336" s="13" t="s">
        <v>88</v>
      </c>
      <c r="AW336" s="13" t="s">
        <v>34</v>
      </c>
      <c r="AX336" s="13" t="s">
        <v>78</v>
      </c>
      <c r="AY336" s="263" t="s">
        <v>159</v>
      </c>
    </row>
    <row r="337" s="13" customFormat="1">
      <c r="A337" s="13"/>
      <c r="B337" s="252"/>
      <c r="C337" s="253"/>
      <c r="D337" s="254" t="s">
        <v>1361</v>
      </c>
      <c r="E337" s="255" t="s">
        <v>1</v>
      </c>
      <c r="F337" s="256" t="s">
        <v>2233</v>
      </c>
      <c r="G337" s="253"/>
      <c r="H337" s="257">
        <v>1</v>
      </c>
      <c r="I337" s="258"/>
      <c r="J337" s="253"/>
      <c r="K337" s="253"/>
      <c r="L337" s="259"/>
      <c r="M337" s="260"/>
      <c r="N337" s="261"/>
      <c r="O337" s="261"/>
      <c r="P337" s="261"/>
      <c r="Q337" s="261"/>
      <c r="R337" s="261"/>
      <c r="S337" s="261"/>
      <c r="T337" s="26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63" t="s">
        <v>1361</v>
      </c>
      <c r="AU337" s="263" t="s">
        <v>88</v>
      </c>
      <c r="AV337" s="13" t="s">
        <v>88</v>
      </c>
      <c r="AW337" s="13" t="s">
        <v>34</v>
      </c>
      <c r="AX337" s="13" t="s">
        <v>78</v>
      </c>
      <c r="AY337" s="263" t="s">
        <v>159</v>
      </c>
    </row>
    <row r="338" s="14" customFormat="1">
      <c r="A338" s="14"/>
      <c r="B338" s="264"/>
      <c r="C338" s="265"/>
      <c r="D338" s="254" t="s">
        <v>1361</v>
      </c>
      <c r="E338" s="266" t="s">
        <v>1</v>
      </c>
      <c r="F338" s="267" t="s">
        <v>1363</v>
      </c>
      <c r="G338" s="265"/>
      <c r="H338" s="268">
        <v>4</v>
      </c>
      <c r="I338" s="269"/>
      <c r="J338" s="265"/>
      <c r="K338" s="265"/>
      <c r="L338" s="270"/>
      <c r="M338" s="271"/>
      <c r="N338" s="272"/>
      <c r="O338" s="272"/>
      <c r="P338" s="272"/>
      <c r="Q338" s="272"/>
      <c r="R338" s="272"/>
      <c r="S338" s="272"/>
      <c r="T338" s="27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74" t="s">
        <v>1361</v>
      </c>
      <c r="AU338" s="274" t="s">
        <v>88</v>
      </c>
      <c r="AV338" s="14" t="s">
        <v>168</v>
      </c>
      <c r="AW338" s="14" t="s">
        <v>34</v>
      </c>
      <c r="AX338" s="14" t="s">
        <v>86</v>
      </c>
      <c r="AY338" s="274" t="s">
        <v>159</v>
      </c>
    </row>
    <row r="339" s="2" customFormat="1" ht="24.15" customHeight="1">
      <c r="A339" s="39"/>
      <c r="B339" s="40"/>
      <c r="C339" s="235" t="s">
        <v>351</v>
      </c>
      <c r="D339" s="235" t="s">
        <v>316</v>
      </c>
      <c r="E339" s="236" t="s">
        <v>2237</v>
      </c>
      <c r="F339" s="237" t="s">
        <v>2238</v>
      </c>
      <c r="G339" s="238" t="s">
        <v>166</v>
      </c>
      <c r="H339" s="239">
        <v>5</v>
      </c>
      <c r="I339" s="240"/>
      <c r="J339" s="241">
        <f>ROUND(I339*H339,2)</f>
        <v>0</v>
      </c>
      <c r="K339" s="242"/>
      <c r="L339" s="45"/>
      <c r="M339" s="243" t="s">
        <v>1</v>
      </c>
      <c r="N339" s="244" t="s">
        <v>43</v>
      </c>
      <c r="O339" s="92"/>
      <c r="P339" s="231">
        <f>O339*H339</f>
        <v>0</v>
      </c>
      <c r="Q339" s="231">
        <v>0.028539999999999999</v>
      </c>
      <c r="R339" s="231">
        <f>Q339*H339</f>
        <v>0.14269999999999999</v>
      </c>
      <c r="S339" s="231">
        <v>0</v>
      </c>
      <c r="T339" s="232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3" t="s">
        <v>168</v>
      </c>
      <c r="AT339" s="233" t="s">
        <v>316</v>
      </c>
      <c r="AU339" s="233" t="s">
        <v>88</v>
      </c>
      <c r="AY339" s="18" t="s">
        <v>159</v>
      </c>
      <c r="BE339" s="234">
        <f>IF(N339="základní",J339,0)</f>
        <v>0</v>
      </c>
      <c r="BF339" s="234">
        <f>IF(N339="snížená",J339,0)</f>
        <v>0</v>
      </c>
      <c r="BG339" s="234">
        <f>IF(N339="zákl. přenesená",J339,0)</f>
        <v>0</v>
      </c>
      <c r="BH339" s="234">
        <f>IF(N339="sníž. přenesená",J339,0)</f>
        <v>0</v>
      </c>
      <c r="BI339" s="234">
        <f>IF(N339="nulová",J339,0)</f>
        <v>0</v>
      </c>
      <c r="BJ339" s="18" t="s">
        <v>86</v>
      </c>
      <c r="BK339" s="234">
        <f>ROUND(I339*H339,2)</f>
        <v>0</v>
      </c>
      <c r="BL339" s="18" t="s">
        <v>168</v>
      </c>
      <c r="BM339" s="233" t="s">
        <v>2239</v>
      </c>
    </row>
    <row r="340" s="13" customFormat="1">
      <c r="A340" s="13"/>
      <c r="B340" s="252"/>
      <c r="C340" s="253"/>
      <c r="D340" s="254" t="s">
        <v>1361</v>
      </c>
      <c r="E340" s="255" t="s">
        <v>1</v>
      </c>
      <c r="F340" s="256" t="s">
        <v>2240</v>
      </c>
      <c r="G340" s="253"/>
      <c r="H340" s="257">
        <v>5</v>
      </c>
      <c r="I340" s="258"/>
      <c r="J340" s="253"/>
      <c r="K340" s="253"/>
      <c r="L340" s="259"/>
      <c r="M340" s="260"/>
      <c r="N340" s="261"/>
      <c r="O340" s="261"/>
      <c r="P340" s="261"/>
      <c r="Q340" s="261"/>
      <c r="R340" s="261"/>
      <c r="S340" s="261"/>
      <c r="T340" s="26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3" t="s">
        <v>1361</v>
      </c>
      <c r="AU340" s="263" t="s">
        <v>88</v>
      </c>
      <c r="AV340" s="13" t="s">
        <v>88</v>
      </c>
      <c r="AW340" s="13" t="s">
        <v>34</v>
      </c>
      <c r="AX340" s="13" t="s">
        <v>78</v>
      </c>
      <c r="AY340" s="263" t="s">
        <v>159</v>
      </c>
    </row>
    <row r="341" s="14" customFormat="1">
      <c r="A341" s="14"/>
      <c r="B341" s="264"/>
      <c r="C341" s="265"/>
      <c r="D341" s="254" t="s">
        <v>1361</v>
      </c>
      <c r="E341" s="266" t="s">
        <v>1</v>
      </c>
      <c r="F341" s="267" t="s">
        <v>1363</v>
      </c>
      <c r="G341" s="265"/>
      <c r="H341" s="268">
        <v>5</v>
      </c>
      <c r="I341" s="269"/>
      <c r="J341" s="265"/>
      <c r="K341" s="265"/>
      <c r="L341" s="270"/>
      <c r="M341" s="271"/>
      <c r="N341" s="272"/>
      <c r="O341" s="272"/>
      <c r="P341" s="272"/>
      <c r="Q341" s="272"/>
      <c r="R341" s="272"/>
      <c r="S341" s="272"/>
      <c r="T341" s="27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74" t="s">
        <v>1361</v>
      </c>
      <c r="AU341" s="274" t="s">
        <v>88</v>
      </c>
      <c r="AV341" s="14" t="s">
        <v>168</v>
      </c>
      <c r="AW341" s="14" t="s">
        <v>34</v>
      </c>
      <c r="AX341" s="14" t="s">
        <v>86</v>
      </c>
      <c r="AY341" s="274" t="s">
        <v>159</v>
      </c>
    </row>
    <row r="342" s="2" customFormat="1" ht="21.75" customHeight="1">
      <c r="A342" s="39"/>
      <c r="B342" s="40"/>
      <c r="C342" s="220" t="s">
        <v>355</v>
      </c>
      <c r="D342" s="220" t="s">
        <v>163</v>
      </c>
      <c r="E342" s="221" t="s">
        <v>2241</v>
      </c>
      <c r="F342" s="222" t="s">
        <v>2242</v>
      </c>
      <c r="G342" s="223" t="s">
        <v>166</v>
      </c>
      <c r="H342" s="224">
        <v>5</v>
      </c>
      <c r="I342" s="225"/>
      <c r="J342" s="226">
        <f>ROUND(I342*H342,2)</f>
        <v>0</v>
      </c>
      <c r="K342" s="227"/>
      <c r="L342" s="228"/>
      <c r="M342" s="229" t="s">
        <v>1</v>
      </c>
      <c r="N342" s="230" t="s">
        <v>43</v>
      </c>
      <c r="O342" s="92"/>
      <c r="P342" s="231">
        <f>O342*H342</f>
        <v>0</v>
      </c>
      <c r="Q342" s="231">
        <v>1.817</v>
      </c>
      <c r="R342" s="231">
        <f>Q342*H342</f>
        <v>9.0849999999999991</v>
      </c>
      <c r="S342" s="231">
        <v>0</v>
      </c>
      <c r="T342" s="232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3" t="s">
        <v>167</v>
      </c>
      <c r="AT342" s="233" t="s">
        <v>163</v>
      </c>
      <c r="AU342" s="233" t="s">
        <v>88</v>
      </c>
      <c r="AY342" s="18" t="s">
        <v>159</v>
      </c>
      <c r="BE342" s="234">
        <f>IF(N342="základní",J342,0)</f>
        <v>0</v>
      </c>
      <c r="BF342" s="234">
        <f>IF(N342="snížená",J342,0)</f>
        <v>0</v>
      </c>
      <c r="BG342" s="234">
        <f>IF(N342="zákl. přenesená",J342,0)</f>
        <v>0</v>
      </c>
      <c r="BH342" s="234">
        <f>IF(N342="sníž. přenesená",J342,0)</f>
        <v>0</v>
      </c>
      <c r="BI342" s="234">
        <f>IF(N342="nulová",J342,0)</f>
        <v>0</v>
      </c>
      <c r="BJ342" s="18" t="s">
        <v>86</v>
      </c>
      <c r="BK342" s="234">
        <f>ROUND(I342*H342,2)</f>
        <v>0</v>
      </c>
      <c r="BL342" s="18" t="s">
        <v>168</v>
      </c>
      <c r="BM342" s="233" t="s">
        <v>2243</v>
      </c>
    </row>
    <row r="343" s="2" customFormat="1" ht="37.8" customHeight="1">
      <c r="A343" s="39"/>
      <c r="B343" s="40"/>
      <c r="C343" s="235" t="s">
        <v>359</v>
      </c>
      <c r="D343" s="235" t="s">
        <v>316</v>
      </c>
      <c r="E343" s="236" t="s">
        <v>2244</v>
      </c>
      <c r="F343" s="237" t="s">
        <v>2245</v>
      </c>
      <c r="G343" s="238" t="s">
        <v>166</v>
      </c>
      <c r="H343" s="239">
        <v>4</v>
      </c>
      <c r="I343" s="240"/>
      <c r="J343" s="241">
        <f>ROUND(I343*H343,2)</f>
        <v>0</v>
      </c>
      <c r="K343" s="242"/>
      <c r="L343" s="45"/>
      <c r="M343" s="243" t="s">
        <v>1</v>
      </c>
      <c r="N343" s="244" t="s">
        <v>43</v>
      </c>
      <c r="O343" s="92"/>
      <c r="P343" s="231">
        <f>O343*H343</f>
        <v>0</v>
      </c>
      <c r="Q343" s="231">
        <v>0.089999999999999997</v>
      </c>
      <c r="R343" s="231">
        <f>Q343*H343</f>
        <v>0.35999999999999999</v>
      </c>
      <c r="S343" s="231">
        <v>0</v>
      </c>
      <c r="T343" s="232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3" t="s">
        <v>168</v>
      </c>
      <c r="AT343" s="233" t="s">
        <v>316</v>
      </c>
      <c r="AU343" s="233" t="s">
        <v>88</v>
      </c>
      <c r="AY343" s="18" t="s">
        <v>159</v>
      </c>
      <c r="BE343" s="234">
        <f>IF(N343="základní",J343,0)</f>
        <v>0</v>
      </c>
      <c r="BF343" s="234">
        <f>IF(N343="snížená",J343,0)</f>
        <v>0</v>
      </c>
      <c r="BG343" s="234">
        <f>IF(N343="zákl. přenesená",J343,0)</f>
        <v>0</v>
      </c>
      <c r="BH343" s="234">
        <f>IF(N343="sníž. přenesená",J343,0)</f>
        <v>0</v>
      </c>
      <c r="BI343" s="234">
        <f>IF(N343="nulová",J343,0)</f>
        <v>0</v>
      </c>
      <c r="BJ343" s="18" t="s">
        <v>86</v>
      </c>
      <c r="BK343" s="234">
        <f>ROUND(I343*H343,2)</f>
        <v>0</v>
      </c>
      <c r="BL343" s="18" t="s">
        <v>168</v>
      </c>
      <c r="BM343" s="233" t="s">
        <v>2246</v>
      </c>
    </row>
    <row r="344" s="15" customFormat="1">
      <c r="A344" s="15"/>
      <c r="B344" s="275"/>
      <c r="C344" s="276"/>
      <c r="D344" s="254" t="s">
        <v>1361</v>
      </c>
      <c r="E344" s="277" t="s">
        <v>1</v>
      </c>
      <c r="F344" s="278" t="s">
        <v>2177</v>
      </c>
      <c r="G344" s="276"/>
      <c r="H344" s="277" t="s">
        <v>1</v>
      </c>
      <c r="I344" s="279"/>
      <c r="J344" s="276"/>
      <c r="K344" s="276"/>
      <c r="L344" s="280"/>
      <c r="M344" s="281"/>
      <c r="N344" s="282"/>
      <c r="O344" s="282"/>
      <c r="P344" s="282"/>
      <c r="Q344" s="282"/>
      <c r="R344" s="282"/>
      <c r="S344" s="282"/>
      <c r="T344" s="283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84" t="s">
        <v>1361</v>
      </c>
      <c r="AU344" s="284" t="s">
        <v>88</v>
      </c>
      <c r="AV344" s="15" t="s">
        <v>86</v>
      </c>
      <c r="AW344" s="15" t="s">
        <v>34</v>
      </c>
      <c r="AX344" s="15" t="s">
        <v>78</v>
      </c>
      <c r="AY344" s="284" t="s">
        <v>159</v>
      </c>
    </row>
    <row r="345" s="13" customFormat="1">
      <c r="A345" s="13"/>
      <c r="B345" s="252"/>
      <c r="C345" s="253"/>
      <c r="D345" s="254" t="s">
        <v>1361</v>
      </c>
      <c r="E345" s="255" t="s">
        <v>1</v>
      </c>
      <c r="F345" s="256" t="s">
        <v>2178</v>
      </c>
      <c r="G345" s="253"/>
      <c r="H345" s="257">
        <v>1</v>
      </c>
      <c r="I345" s="258"/>
      <c r="J345" s="253"/>
      <c r="K345" s="253"/>
      <c r="L345" s="259"/>
      <c r="M345" s="260"/>
      <c r="N345" s="261"/>
      <c r="O345" s="261"/>
      <c r="P345" s="261"/>
      <c r="Q345" s="261"/>
      <c r="R345" s="261"/>
      <c r="S345" s="261"/>
      <c r="T345" s="26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63" t="s">
        <v>1361</v>
      </c>
      <c r="AU345" s="263" t="s">
        <v>88</v>
      </c>
      <c r="AV345" s="13" t="s">
        <v>88</v>
      </c>
      <c r="AW345" s="13" t="s">
        <v>34</v>
      </c>
      <c r="AX345" s="13" t="s">
        <v>78</v>
      </c>
      <c r="AY345" s="263" t="s">
        <v>159</v>
      </c>
    </row>
    <row r="346" s="13" customFormat="1">
      <c r="A346" s="13"/>
      <c r="B346" s="252"/>
      <c r="C346" s="253"/>
      <c r="D346" s="254" t="s">
        <v>1361</v>
      </c>
      <c r="E346" s="255" t="s">
        <v>1</v>
      </c>
      <c r="F346" s="256" t="s">
        <v>2179</v>
      </c>
      <c r="G346" s="253"/>
      <c r="H346" s="257">
        <v>1</v>
      </c>
      <c r="I346" s="258"/>
      <c r="J346" s="253"/>
      <c r="K346" s="253"/>
      <c r="L346" s="259"/>
      <c r="M346" s="260"/>
      <c r="N346" s="261"/>
      <c r="O346" s="261"/>
      <c r="P346" s="261"/>
      <c r="Q346" s="261"/>
      <c r="R346" s="261"/>
      <c r="S346" s="261"/>
      <c r="T346" s="26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63" t="s">
        <v>1361</v>
      </c>
      <c r="AU346" s="263" t="s">
        <v>88</v>
      </c>
      <c r="AV346" s="13" t="s">
        <v>88</v>
      </c>
      <c r="AW346" s="13" t="s">
        <v>34</v>
      </c>
      <c r="AX346" s="13" t="s">
        <v>78</v>
      </c>
      <c r="AY346" s="263" t="s">
        <v>159</v>
      </c>
    </row>
    <row r="347" s="13" customFormat="1">
      <c r="A347" s="13"/>
      <c r="B347" s="252"/>
      <c r="C347" s="253"/>
      <c r="D347" s="254" t="s">
        <v>1361</v>
      </c>
      <c r="E347" s="255" t="s">
        <v>1</v>
      </c>
      <c r="F347" s="256" t="s">
        <v>2215</v>
      </c>
      <c r="G347" s="253"/>
      <c r="H347" s="257">
        <v>1</v>
      </c>
      <c r="I347" s="258"/>
      <c r="J347" s="253"/>
      <c r="K347" s="253"/>
      <c r="L347" s="259"/>
      <c r="M347" s="260"/>
      <c r="N347" s="261"/>
      <c r="O347" s="261"/>
      <c r="P347" s="261"/>
      <c r="Q347" s="261"/>
      <c r="R347" s="261"/>
      <c r="S347" s="261"/>
      <c r="T347" s="26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3" t="s">
        <v>1361</v>
      </c>
      <c r="AU347" s="263" t="s">
        <v>88</v>
      </c>
      <c r="AV347" s="13" t="s">
        <v>88</v>
      </c>
      <c r="AW347" s="13" t="s">
        <v>34</v>
      </c>
      <c r="AX347" s="13" t="s">
        <v>78</v>
      </c>
      <c r="AY347" s="263" t="s">
        <v>159</v>
      </c>
    </row>
    <row r="348" s="13" customFormat="1">
      <c r="A348" s="13"/>
      <c r="B348" s="252"/>
      <c r="C348" s="253"/>
      <c r="D348" s="254" t="s">
        <v>1361</v>
      </c>
      <c r="E348" s="255" t="s">
        <v>1</v>
      </c>
      <c r="F348" s="256" t="s">
        <v>2233</v>
      </c>
      <c r="G348" s="253"/>
      <c r="H348" s="257">
        <v>1</v>
      </c>
      <c r="I348" s="258"/>
      <c r="J348" s="253"/>
      <c r="K348" s="253"/>
      <c r="L348" s="259"/>
      <c r="M348" s="260"/>
      <c r="N348" s="261"/>
      <c r="O348" s="261"/>
      <c r="P348" s="261"/>
      <c r="Q348" s="261"/>
      <c r="R348" s="261"/>
      <c r="S348" s="261"/>
      <c r="T348" s="26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63" t="s">
        <v>1361</v>
      </c>
      <c r="AU348" s="263" t="s">
        <v>88</v>
      </c>
      <c r="AV348" s="13" t="s">
        <v>88</v>
      </c>
      <c r="AW348" s="13" t="s">
        <v>34</v>
      </c>
      <c r="AX348" s="13" t="s">
        <v>78</v>
      </c>
      <c r="AY348" s="263" t="s">
        <v>159</v>
      </c>
    </row>
    <row r="349" s="14" customFormat="1">
      <c r="A349" s="14"/>
      <c r="B349" s="264"/>
      <c r="C349" s="265"/>
      <c r="D349" s="254" t="s">
        <v>1361</v>
      </c>
      <c r="E349" s="266" t="s">
        <v>1</v>
      </c>
      <c r="F349" s="267" t="s">
        <v>1363</v>
      </c>
      <c r="G349" s="265"/>
      <c r="H349" s="268">
        <v>4</v>
      </c>
      <c r="I349" s="269"/>
      <c r="J349" s="265"/>
      <c r="K349" s="265"/>
      <c r="L349" s="270"/>
      <c r="M349" s="271"/>
      <c r="N349" s="272"/>
      <c r="O349" s="272"/>
      <c r="P349" s="272"/>
      <c r="Q349" s="272"/>
      <c r="R349" s="272"/>
      <c r="S349" s="272"/>
      <c r="T349" s="27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74" t="s">
        <v>1361</v>
      </c>
      <c r="AU349" s="274" t="s">
        <v>88</v>
      </c>
      <c r="AV349" s="14" t="s">
        <v>168</v>
      </c>
      <c r="AW349" s="14" t="s">
        <v>34</v>
      </c>
      <c r="AX349" s="14" t="s">
        <v>86</v>
      </c>
      <c r="AY349" s="274" t="s">
        <v>159</v>
      </c>
    </row>
    <row r="350" s="2" customFormat="1" ht="16.5" customHeight="1">
      <c r="A350" s="39"/>
      <c r="B350" s="40"/>
      <c r="C350" s="220" t="s">
        <v>363</v>
      </c>
      <c r="D350" s="220" t="s">
        <v>163</v>
      </c>
      <c r="E350" s="221" t="s">
        <v>2247</v>
      </c>
      <c r="F350" s="222" t="s">
        <v>2248</v>
      </c>
      <c r="G350" s="223" t="s">
        <v>166</v>
      </c>
      <c r="H350" s="224">
        <v>1</v>
      </c>
      <c r="I350" s="225"/>
      <c r="J350" s="226">
        <f>ROUND(I350*H350,2)</f>
        <v>0</v>
      </c>
      <c r="K350" s="227"/>
      <c r="L350" s="228"/>
      <c r="M350" s="229" t="s">
        <v>1</v>
      </c>
      <c r="N350" s="230" t="s">
        <v>43</v>
      </c>
      <c r="O350" s="92"/>
      <c r="P350" s="231">
        <f>O350*H350</f>
        <v>0</v>
      </c>
      <c r="Q350" s="231">
        <v>0.10199999999999999</v>
      </c>
      <c r="R350" s="231">
        <f>Q350*H350</f>
        <v>0.10199999999999999</v>
      </c>
      <c r="S350" s="231">
        <v>0</v>
      </c>
      <c r="T350" s="232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3" t="s">
        <v>167</v>
      </c>
      <c r="AT350" s="233" t="s">
        <v>163</v>
      </c>
      <c r="AU350" s="233" t="s">
        <v>88</v>
      </c>
      <c r="AY350" s="18" t="s">
        <v>159</v>
      </c>
      <c r="BE350" s="234">
        <f>IF(N350="základní",J350,0)</f>
        <v>0</v>
      </c>
      <c r="BF350" s="234">
        <f>IF(N350="snížená",J350,0)</f>
        <v>0</v>
      </c>
      <c r="BG350" s="234">
        <f>IF(N350="zákl. přenesená",J350,0)</f>
        <v>0</v>
      </c>
      <c r="BH350" s="234">
        <f>IF(N350="sníž. přenesená",J350,0)</f>
        <v>0</v>
      </c>
      <c r="BI350" s="234">
        <f>IF(N350="nulová",J350,0)</f>
        <v>0</v>
      </c>
      <c r="BJ350" s="18" t="s">
        <v>86</v>
      </c>
      <c r="BK350" s="234">
        <f>ROUND(I350*H350,2)</f>
        <v>0</v>
      </c>
      <c r="BL350" s="18" t="s">
        <v>168</v>
      </c>
      <c r="BM350" s="233" t="s">
        <v>2249</v>
      </c>
    </row>
    <row r="351" s="2" customFormat="1" ht="21.75" customHeight="1">
      <c r="A351" s="39"/>
      <c r="B351" s="40"/>
      <c r="C351" s="235" t="s">
        <v>367</v>
      </c>
      <c r="D351" s="235" t="s">
        <v>316</v>
      </c>
      <c r="E351" s="236" t="s">
        <v>2250</v>
      </c>
      <c r="F351" s="237" t="s">
        <v>2251</v>
      </c>
      <c r="G351" s="238" t="s">
        <v>341</v>
      </c>
      <c r="H351" s="239">
        <v>2</v>
      </c>
      <c r="I351" s="240"/>
      <c r="J351" s="241">
        <f>ROUND(I351*H351,2)</f>
        <v>0</v>
      </c>
      <c r="K351" s="242"/>
      <c r="L351" s="45"/>
      <c r="M351" s="243" t="s">
        <v>1</v>
      </c>
      <c r="N351" s="244" t="s">
        <v>43</v>
      </c>
      <c r="O351" s="92"/>
      <c r="P351" s="231">
        <f>O351*H351</f>
        <v>0</v>
      </c>
      <c r="Q351" s="231">
        <v>0.00046999999999999999</v>
      </c>
      <c r="R351" s="231">
        <f>Q351*H351</f>
        <v>0.00093999999999999997</v>
      </c>
      <c r="S351" s="231">
        <v>0</v>
      </c>
      <c r="T351" s="232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3" t="s">
        <v>168</v>
      </c>
      <c r="AT351" s="233" t="s">
        <v>316</v>
      </c>
      <c r="AU351" s="233" t="s">
        <v>88</v>
      </c>
      <c r="AY351" s="18" t="s">
        <v>159</v>
      </c>
      <c r="BE351" s="234">
        <f>IF(N351="základní",J351,0)</f>
        <v>0</v>
      </c>
      <c r="BF351" s="234">
        <f>IF(N351="snížená",J351,0)</f>
        <v>0</v>
      </c>
      <c r="BG351" s="234">
        <f>IF(N351="zákl. přenesená",J351,0)</f>
        <v>0</v>
      </c>
      <c r="BH351" s="234">
        <f>IF(N351="sníž. přenesená",J351,0)</f>
        <v>0</v>
      </c>
      <c r="BI351" s="234">
        <f>IF(N351="nulová",J351,0)</f>
        <v>0</v>
      </c>
      <c r="BJ351" s="18" t="s">
        <v>86</v>
      </c>
      <c r="BK351" s="234">
        <f>ROUND(I351*H351,2)</f>
        <v>0</v>
      </c>
      <c r="BL351" s="18" t="s">
        <v>168</v>
      </c>
      <c r="BM351" s="233" t="s">
        <v>2252</v>
      </c>
    </row>
    <row r="352" s="12" customFormat="1" ht="22.8" customHeight="1">
      <c r="A352" s="12"/>
      <c r="B352" s="204"/>
      <c r="C352" s="205"/>
      <c r="D352" s="206" t="s">
        <v>77</v>
      </c>
      <c r="E352" s="218" t="s">
        <v>195</v>
      </c>
      <c r="F352" s="218" t="s">
        <v>1541</v>
      </c>
      <c r="G352" s="205"/>
      <c r="H352" s="205"/>
      <c r="I352" s="208"/>
      <c r="J352" s="219">
        <f>BK352</f>
        <v>0</v>
      </c>
      <c r="K352" s="205"/>
      <c r="L352" s="210"/>
      <c r="M352" s="211"/>
      <c r="N352" s="212"/>
      <c r="O352" s="212"/>
      <c r="P352" s="213">
        <f>SUM(P353:P378)</f>
        <v>0</v>
      </c>
      <c r="Q352" s="212"/>
      <c r="R352" s="213">
        <f>SUM(R353:R378)</f>
        <v>0.037029999999999993</v>
      </c>
      <c r="S352" s="212"/>
      <c r="T352" s="214">
        <f>SUM(T353:T378)</f>
        <v>0.096000000000000002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15" t="s">
        <v>86</v>
      </c>
      <c r="AT352" s="216" t="s">
        <v>77</v>
      </c>
      <c r="AU352" s="216" t="s">
        <v>86</v>
      </c>
      <c r="AY352" s="215" t="s">
        <v>159</v>
      </c>
      <c r="BK352" s="217">
        <f>SUM(BK353:BK378)</f>
        <v>0</v>
      </c>
    </row>
    <row r="353" s="2" customFormat="1" ht="21.75" customHeight="1">
      <c r="A353" s="39"/>
      <c r="B353" s="40"/>
      <c r="C353" s="235" t="s">
        <v>371</v>
      </c>
      <c r="D353" s="235" t="s">
        <v>316</v>
      </c>
      <c r="E353" s="236" t="s">
        <v>1546</v>
      </c>
      <c r="F353" s="237" t="s">
        <v>1547</v>
      </c>
      <c r="G353" s="238" t="s">
        <v>1373</v>
      </c>
      <c r="H353" s="239">
        <v>7</v>
      </c>
      <c r="I353" s="240"/>
      <c r="J353" s="241">
        <f>ROUND(I353*H353,2)</f>
        <v>0</v>
      </c>
      <c r="K353" s="242"/>
      <c r="L353" s="45"/>
      <c r="M353" s="243" t="s">
        <v>1</v>
      </c>
      <c r="N353" s="244" t="s">
        <v>43</v>
      </c>
      <c r="O353" s="92"/>
      <c r="P353" s="231">
        <f>O353*H353</f>
        <v>0</v>
      </c>
      <c r="Q353" s="231">
        <v>0</v>
      </c>
      <c r="R353" s="231">
        <f>Q353*H353</f>
        <v>0</v>
      </c>
      <c r="S353" s="231">
        <v>0</v>
      </c>
      <c r="T353" s="232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3" t="s">
        <v>168</v>
      </c>
      <c r="AT353" s="233" t="s">
        <v>316</v>
      </c>
      <c r="AU353" s="233" t="s">
        <v>88</v>
      </c>
      <c r="AY353" s="18" t="s">
        <v>159</v>
      </c>
      <c r="BE353" s="234">
        <f>IF(N353="základní",J353,0)</f>
        <v>0</v>
      </c>
      <c r="BF353" s="234">
        <f>IF(N353="snížená",J353,0)</f>
        <v>0</v>
      </c>
      <c r="BG353" s="234">
        <f>IF(N353="zákl. přenesená",J353,0)</f>
        <v>0</v>
      </c>
      <c r="BH353" s="234">
        <f>IF(N353="sníž. přenesená",J353,0)</f>
        <v>0</v>
      </c>
      <c r="BI353" s="234">
        <f>IF(N353="nulová",J353,0)</f>
        <v>0</v>
      </c>
      <c r="BJ353" s="18" t="s">
        <v>86</v>
      </c>
      <c r="BK353" s="234">
        <f>ROUND(I353*H353,2)</f>
        <v>0</v>
      </c>
      <c r="BL353" s="18" t="s">
        <v>168</v>
      </c>
      <c r="BM353" s="233" t="s">
        <v>2253</v>
      </c>
    </row>
    <row r="354" s="13" customFormat="1">
      <c r="A354" s="13"/>
      <c r="B354" s="252"/>
      <c r="C354" s="253"/>
      <c r="D354" s="254" t="s">
        <v>1361</v>
      </c>
      <c r="E354" s="255" t="s">
        <v>1</v>
      </c>
      <c r="F354" s="256" t="s">
        <v>2254</v>
      </c>
      <c r="G354" s="253"/>
      <c r="H354" s="257">
        <v>7</v>
      </c>
      <c r="I354" s="258"/>
      <c r="J354" s="253"/>
      <c r="K354" s="253"/>
      <c r="L354" s="259"/>
      <c r="M354" s="260"/>
      <c r="N354" s="261"/>
      <c r="O354" s="261"/>
      <c r="P354" s="261"/>
      <c r="Q354" s="261"/>
      <c r="R354" s="261"/>
      <c r="S354" s="261"/>
      <c r="T354" s="26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63" t="s">
        <v>1361</v>
      </c>
      <c r="AU354" s="263" t="s">
        <v>88</v>
      </c>
      <c r="AV354" s="13" t="s">
        <v>88</v>
      </c>
      <c r="AW354" s="13" t="s">
        <v>34</v>
      </c>
      <c r="AX354" s="13" t="s">
        <v>78</v>
      </c>
      <c r="AY354" s="263" t="s">
        <v>159</v>
      </c>
    </row>
    <row r="355" s="14" customFormat="1">
      <c r="A355" s="14"/>
      <c r="B355" s="264"/>
      <c r="C355" s="265"/>
      <c r="D355" s="254" t="s">
        <v>1361</v>
      </c>
      <c r="E355" s="266" t="s">
        <v>1</v>
      </c>
      <c r="F355" s="267" t="s">
        <v>1363</v>
      </c>
      <c r="G355" s="265"/>
      <c r="H355" s="268">
        <v>7</v>
      </c>
      <c r="I355" s="269"/>
      <c r="J355" s="265"/>
      <c r="K355" s="265"/>
      <c r="L355" s="270"/>
      <c r="M355" s="271"/>
      <c r="N355" s="272"/>
      <c r="O355" s="272"/>
      <c r="P355" s="272"/>
      <c r="Q355" s="272"/>
      <c r="R355" s="272"/>
      <c r="S355" s="272"/>
      <c r="T355" s="27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74" t="s">
        <v>1361</v>
      </c>
      <c r="AU355" s="274" t="s">
        <v>88</v>
      </c>
      <c r="AV355" s="14" t="s">
        <v>168</v>
      </c>
      <c r="AW355" s="14" t="s">
        <v>34</v>
      </c>
      <c r="AX355" s="14" t="s">
        <v>86</v>
      </c>
      <c r="AY355" s="274" t="s">
        <v>159</v>
      </c>
    </row>
    <row r="356" s="2" customFormat="1" ht="16.5" customHeight="1">
      <c r="A356" s="39"/>
      <c r="B356" s="40"/>
      <c r="C356" s="220" t="s">
        <v>375</v>
      </c>
      <c r="D356" s="220" t="s">
        <v>163</v>
      </c>
      <c r="E356" s="221" t="s">
        <v>1550</v>
      </c>
      <c r="F356" s="222" t="s">
        <v>1551</v>
      </c>
      <c r="G356" s="223" t="s">
        <v>1373</v>
      </c>
      <c r="H356" s="224">
        <v>7</v>
      </c>
      <c r="I356" s="225"/>
      <c r="J356" s="226">
        <f>ROUND(I356*H356,2)</f>
        <v>0</v>
      </c>
      <c r="K356" s="227"/>
      <c r="L356" s="228"/>
      <c r="M356" s="229" t="s">
        <v>1</v>
      </c>
      <c r="N356" s="230" t="s">
        <v>43</v>
      </c>
      <c r="O356" s="92"/>
      <c r="P356" s="231">
        <f>O356*H356</f>
        <v>0</v>
      </c>
      <c r="Q356" s="231">
        <v>0</v>
      </c>
      <c r="R356" s="231">
        <f>Q356*H356</f>
        <v>0</v>
      </c>
      <c r="S356" s="231">
        <v>0</v>
      </c>
      <c r="T356" s="232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3" t="s">
        <v>167</v>
      </c>
      <c r="AT356" s="233" t="s">
        <v>163</v>
      </c>
      <c r="AU356" s="233" t="s">
        <v>88</v>
      </c>
      <c r="AY356" s="18" t="s">
        <v>159</v>
      </c>
      <c r="BE356" s="234">
        <f>IF(N356="základní",J356,0)</f>
        <v>0</v>
      </c>
      <c r="BF356" s="234">
        <f>IF(N356="snížená",J356,0)</f>
        <v>0</v>
      </c>
      <c r="BG356" s="234">
        <f>IF(N356="zákl. přenesená",J356,0)</f>
        <v>0</v>
      </c>
      <c r="BH356" s="234">
        <f>IF(N356="sníž. přenesená",J356,0)</f>
        <v>0</v>
      </c>
      <c r="BI356" s="234">
        <f>IF(N356="nulová",J356,0)</f>
        <v>0</v>
      </c>
      <c r="BJ356" s="18" t="s">
        <v>86</v>
      </c>
      <c r="BK356" s="234">
        <f>ROUND(I356*H356,2)</f>
        <v>0</v>
      </c>
      <c r="BL356" s="18" t="s">
        <v>168</v>
      </c>
      <c r="BM356" s="233" t="s">
        <v>2255</v>
      </c>
    </row>
    <row r="357" s="2" customFormat="1" ht="37.8" customHeight="1">
      <c r="A357" s="39"/>
      <c r="B357" s="40"/>
      <c r="C357" s="235" t="s">
        <v>379</v>
      </c>
      <c r="D357" s="235" t="s">
        <v>316</v>
      </c>
      <c r="E357" s="236" t="s">
        <v>1553</v>
      </c>
      <c r="F357" s="237" t="s">
        <v>1554</v>
      </c>
      <c r="G357" s="238" t="s">
        <v>1419</v>
      </c>
      <c r="H357" s="239">
        <v>3</v>
      </c>
      <c r="I357" s="240"/>
      <c r="J357" s="241">
        <f>ROUND(I357*H357,2)</f>
        <v>0</v>
      </c>
      <c r="K357" s="242"/>
      <c r="L357" s="45"/>
      <c r="M357" s="243" t="s">
        <v>1</v>
      </c>
      <c r="N357" s="244" t="s">
        <v>43</v>
      </c>
      <c r="O357" s="92"/>
      <c r="P357" s="231">
        <f>O357*H357</f>
        <v>0</v>
      </c>
      <c r="Q357" s="231">
        <v>0.00021000000000000001</v>
      </c>
      <c r="R357" s="231">
        <f>Q357*H357</f>
        <v>0.00063000000000000003</v>
      </c>
      <c r="S357" s="231">
        <v>0</v>
      </c>
      <c r="T357" s="232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3" t="s">
        <v>168</v>
      </c>
      <c r="AT357" s="233" t="s">
        <v>316</v>
      </c>
      <c r="AU357" s="233" t="s">
        <v>88</v>
      </c>
      <c r="AY357" s="18" t="s">
        <v>159</v>
      </c>
      <c r="BE357" s="234">
        <f>IF(N357="základní",J357,0)</f>
        <v>0</v>
      </c>
      <c r="BF357" s="234">
        <f>IF(N357="snížená",J357,0)</f>
        <v>0</v>
      </c>
      <c r="BG357" s="234">
        <f>IF(N357="zákl. přenesená",J357,0)</f>
        <v>0</v>
      </c>
      <c r="BH357" s="234">
        <f>IF(N357="sníž. přenesená",J357,0)</f>
        <v>0</v>
      </c>
      <c r="BI357" s="234">
        <f>IF(N357="nulová",J357,0)</f>
        <v>0</v>
      </c>
      <c r="BJ357" s="18" t="s">
        <v>86</v>
      </c>
      <c r="BK357" s="234">
        <f>ROUND(I357*H357,2)</f>
        <v>0</v>
      </c>
      <c r="BL357" s="18" t="s">
        <v>168</v>
      </c>
      <c r="BM357" s="233" t="s">
        <v>2256</v>
      </c>
    </row>
    <row r="358" s="13" customFormat="1">
      <c r="A358" s="13"/>
      <c r="B358" s="252"/>
      <c r="C358" s="253"/>
      <c r="D358" s="254" t="s">
        <v>1361</v>
      </c>
      <c r="E358" s="255" t="s">
        <v>1</v>
      </c>
      <c r="F358" s="256" t="s">
        <v>2257</v>
      </c>
      <c r="G358" s="253"/>
      <c r="H358" s="257">
        <v>3</v>
      </c>
      <c r="I358" s="258"/>
      <c r="J358" s="253"/>
      <c r="K358" s="253"/>
      <c r="L358" s="259"/>
      <c r="M358" s="260"/>
      <c r="N358" s="261"/>
      <c r="O358" s="261"/>
      <c r="P358" s="261"/>
      <c r="Q358" s="261"/>
      <c r="R358" s="261"/>
      <c r="S358" s="261"/>
      <c r="T358" s="26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63" t="s">
        <v>1361</v>
      </c>
      <c r="AU358" s="263" t="s">
        <v>88</v>
      </c>
      <c r="AV358" s="13" t="s">
        <v>88</v>
      </c>
      <c r="AW358" s="13" t="s">
        <v>34</v>
      </c>
      <c r="AX358" s="13" t="s">
        <v>78</v>
      </c>
      <c r="AY358" s="263" t="s">
        <v>159</v>
      </c>
    </row>
    <row r="359" s="14" customFormat="1">
      <c r="A359" s="14"/>
      <c r="B359" s="264"/>
      <c r="C359" s="265"/>
      <c r="D359" s="254" t="s">
        <v>1361</v>
      </c>
      <c r="E359" s="266" t="s">
        <v>1</v>
      </c>
      <c r="F359" s="267" t="s">
        <v>1363</v>
      </c>
      <c r="G359" s="265"/>
      <c r="H359" s="268">
        <v>3</v>
      </c>
      <c r="I359" s="269"/>
      <c r="J359" s="265"/>
      <c r="K359" s="265"/>
      <c r="L359" s="270"/>
      <c r="M359" s="271"/>
      <c r="N359" s="272"/>
      <c r="O359" s="272"/>
      <c r="P359" s="272"/>
      <c r="Q359" s="272"/>
      <c r="R359" s="272"/>
      <c r="S359" s="272"/>
      <c r="T359" s="27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74" t="s">
        <v>1361</v>
      </c>
      <c r="AU359" s="274" t="s">
        <v>88</v>
      </c>
      <c r="AV359" s="14" t="s">
        <v>168</v>
      </c>
      <c r="AW359" s="14" t="s">
        <v>34</v>
      </c>
      <c r="AX359" s="14" t="s">
        <v>86</v>
      </c>
      <c r="AY359" s="274" t="s">
        <v>159</v>
      </c>
    </row>
    <row r="360" s="2" customFormat="1" ht="21.75" customHeight="1">
      <c r="A360" s="39"/>
      <c r="B360" s="40"/>
      <c r="C360" s="235" t="s">
        <v>383</v>
      </c>
      <c r="D360" s="235" t="s">
        <v>316</v>
      </c>
      <c r="E360" s="236" t="s">
        <v>1557</v>
      </c>
      <c r="F360" s="237" t="s">
        <v>1558</v>
      </c>
      <c r="G360" s="238" t="s">
        <v>341</v>
      </c>
      <c r="H360" s="239">
        <v>2.3999999999999999</v>
      </c>
      <c r="I360" s="240"/>
      <c r="J360" s="241">
        <f>ROUND(I360*H360,2)</f>
        <v>0</v>
      </c>
      <c r="K360" s="242"/>
      <c r="L360" s="45"/>
      <c r="M360" s="243" t="s">
        <v>1</v>
      </c>
      <c r="N360" s="244" t="s">
        <v>43</v>
      </c>
      <c r="O360" s="92"/>
      <c r="P360" s="231">
        <f>O360*H360</f>
        <v>0</v>
      </c>
      <c r="Q360" s="231">
        <v>0</v>
      </c>
      <c r="R360" s="231">
        <f>Q360*H360</f>
        <v>0</v>
      </c>
      <c r="S360" s="231">
        <v>0</v>
      </c>
      <c r="T360" s="232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3" t="s">
        <v>168</v>
      </c>
      <c r="AT360" s="233" t="s">
        <v>316</v>
      </c>
      <c r="AU360" s="233" t="s">
        <v>88</v>
      </c>
      <c r="AY360" s="18" t="s">
        <v>159</v>
      </c>
      <c r="BE360" s="234">
        <f>IF(N360="základní",J360,0)</f>
        <v>0</v>
      </c>
      <c r="BF360" s="234">
        <f>IF(N360="snížená",J360,0)</f>
        <v>0</v>
      </c>
      <c r="BG360" s="234">
        <f>IF(N360="zákl. přenesená",J360,0)</f>
        <v>0</v>
      </c>
      <c r="BH360" s="234">
        <f>IF(N360="sníž. přenesená",J360,0)</f>
        <v>0</v>
      </c>
      <c r="BI360" s="234">
        <f>IF(N360="nulová",J360,0)</f>
        <v>0</v>
      </c>
      <c r="BJ360" s="18" t="s">
        <v>86</v>
      </c>
      <c r="BK360" s="234">
        <f>ROUND(I360*H360,2)</f>
        <v>0</v>
      </c>
      <c r="BL360" s="18" t="s">
        <v>168</v>
      </c>
      <c r="BM360" s="233" t="s">
        <v>2258</v>
      </c>
    </row>
    <row r="361" s="13" customFormat="1">
      <c r="A361" s="13"/>
      <c r="B361" s="252"/>
      <c r="C361" s="253"/>
      <c r="D361" s="254" t="s">
        <v>1361</v>
      </c>
      <c r="E361" s="255" t="s">
        <v>1</v>
      </c>
      <c r="F361" s="256" t="s">
        <v>2259</v>
      </c>
      <c r="G361" s="253"/>
      <c r="H361" s="257">
        <v>2.3999999999999999</v>
      </c>
      <c r="I361" s="258"/>
      <c r="J361" s="253"/>
      <c r="K361" s="253"/>
      <c r="L361" s="259"/>
      <c r="M361" s="260"/>
      <c r="N361" s="261"/>
      <c r="O361" s="261"/>
      <c r="P361" s="261"/>
      <c r="Q361" s="261"/>
      <c r="R361" s="261"/>
      <c r="S361" s="261"/>
      <c r="T361" s="26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63" t="s">
        <v>1361</v>
      </c>
      <c r="AU361" s="263" t="s">
        <v>88</v>
      </c>
      <c r="AV361" s="13" t="s">
        <v>88</v>
      </c>
      <c r="AW361" s="13" t="s">
        <v>34</v>
      </c>
      <c r="AX361" s="13" t="s">
        <v>78</v>
      </c>
      <c r="AY361" s="263" t="s">
        <v>159</v>
      </c>
    </row>
    <row r="362" s="14" customFormat="1">
      <c r="A362" s="14"/>
      <c r="B362" s="264"/>
      <c r="C362" s="265"/>
      <c r="D362" s="254" t="s">
        <v>1361</v>
      </c>
      <c r="E362" s="266" t="s">
        <v>1</v>
      </c>
      <c r="F362" s="267" t="s">
        <v>1363</v>
      </c>
      <c r="G362" s="265"/>
      <c r="H362" s="268">
        <v>2.3999999999999999</v>
      </c>
      <c r="I362" s="269"/>
      <c r="J362" s="265"/>
      <c r="K362" s="265"/>
      <c r="L362" s="270"/>
      <c r="M362" s="271"/>
      <c r="N362" s="272"/>
      <c r="O362" s="272"/>
      <c r="P362" s="272"/>
      <c r="Q362" s="272"/>
      <c r="R362" s="272"/>
      <c r="S362" s="272"/>
      <c r="T362" s="27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74" t="s">
        <v>1361</v>
      </c>
      <c r="AU362" s="274" t="s">
        <v>88</v>
      </c>
      <c r="AV362" s="14" t="s">
        <v>168</v>
      </c>
      <c r="AW362" s="14" t="s">
        <v>34</v>
      </c>
      <c r="AX362" s="14" t="s">
        <v>86</v>
      </c>
      <c r="AY362" s="274" t="s">
        <v>159</v>
      </c>
    </row>
    <row r="363" s="2" customFormat="1" ht="24.15" customHeight="1">
      <c r="A363" s="39"/>
      <c r="B363" s="40"/>
      <c r="C363" s="235" t="s">
        <v>387</v>
      </c>
      <c r="D363" s="235" t="s">
        <v>316</v>
      </c>
      <c r="E363" s="236" t="s">
        <v>1566</v>
      </c>
      <c r="F363" s="237" t="s">
        <v>1567</v>
      </c>
      <c r="G363" s="238" t="s">
        <v>341</v>
      </c>
      <c r="H363" s="239">
        <v>14.6</v>
      </c>
      <c r="I363" s="240"/>
      <c r="J363" s="241">
        <f>ROUND(I363*H363,2)</f>
        <v>0</v>
      </c>
      <c r="K363" s="242"/>
      <c r="L363" s="45"/>
      <c r="M363" s="243" t="s">
        <v>1</v>
      </c>
      <c r="N363" s="244" t="s">
        <v>43</v>
      </c>
      <c r="O363" s="92"/>
      <c r="P363" s="231">
        <f>O363*H363</f>
        <v>0</v>
      </c>
      <c r="Q363" s="231">
        <v>0.0023</v>
      </c>
      <c r="R363" s="231">
        <f>Q363*H363</f>
        <v>0.033579999999999999</v>
      </c>
      <c r="S363" s="231">
        <v>0</v>
      </c>
      <c r="T363" s="232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3" t="s">
        <v>168</v>
      </c>
      <c r="AT363" s="233" t="s">
        <v>316</v>
      </c>
      <c r="AU363" s="233" t="s">
        <v>88</v>
      </c>
      <c r="AY363" s="18" t="s">
        <v>159</v>
      </c>
      <c r="BE363" s="234">
        <f>IF(N363="základní",J363,0)</f>
        <v>0</v>
      </c>
      <c r="BF363" s="234">
        <f>IF(N363="snížená",J363,0)</f>
        <v>0</v>
      </c>
      <c r="BG363" s="234">
        <f>IF(N363="zákl. přenesená",J363,0)</f>
        <v>0</v>
      </c>
      <c r="BH363" s="234">
        <f>IF(N363="sníž. přenesená",J363,0)</f>
        <v>0</v>
      </c>
      <c r="BI363" s="234">
        <f>IF(N363="nulová",J363,0)</f>
        <v>0</v>
      </c>
      <c r="BJ363" s="18" t="s">
        <v>86</v>
      </c>
      <c r="BK363" s="234">
        <f>ROUND(I363*H363,2)</f>
        <v>0</v>
      </c>
      <c r="BL363" s="18" t="s">
        <v>168</v>
      </c>
      <c r="BM363" s="233" t="s">
        <v>2260</v>
      </c>
    </row>
    <row r="364" s="15" customFormat="1">
      <c r="A364" s="15"/>
      <c r="B364" s="275"/>
      <c r="C364" s="276"/>
      <c r="D364" s="254" t="s">
        <v>1361</v>
      </c>
      <c r="E364" s="277" t="s">
        <v>1</v>
      </c>
      <c r="F364" s="278" t="s">
        <v>1569</v>
      </c>
      <c r="G364" s="276"/>
      <c r="H364" s="277" t="s">
        <v>1</v>
      </c>
      <c r="I364" s="279"/>
      <c r="J364" s="276"/>
      <c r="K364" s="276"/>
      <c r="L364" s="280"/>
      <c r="M364" s="281"/>
      <c r="N364" s="282"/>
      <c r="O364" s="282"/>
      <c r="P364" s="282"/>
      <c r="Q364" s="282"/>
      <c r="R364" s="282"/>
      <c r="S364" s="282"/>
      <c r="T364" s="283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84" t="s">
        <v>1361</v>
      </c>
      <c r="AU364" s="284" t="s">
        <v>88</v>
      </c>
      <c r="AV364" s="15" t="s">
        <v>86</v>
      </c>
      <c r="AW364" s="15" t="s">
        <v>34</v>
      </c>
      <c r="AX364" s="15" t="s">
        <v>78</v>
      </c>
      <c r="AY364" s="284" t="s">
        <v>159</v>
      </c>
    </row>
    <row r="365" s="13" customFormat="1">
      <c r="A365" s="13"/>
      <c r="B365" s="252"/>
      <c r="C365" s="253"/>
      <c r="D365" s="254" t="s">
        <v>1361</v>
      </c>
      <c r="E365" s="255" t="s">
        <v>1</v>
      </c>
      <c r="F365" s="256" t="s">
        <v>2261</v>
      </c>
      <c r="G365" s="253"/>
      <c r="H365" s="257">
        <v>14.6</v>
      </c>
      <c r="I365" s="258"/>
      <c r="J365" s="253"/>
      <c r="K365" s="253"/>
      <c r="L365" s="259"/>
      <c r="M365" s="260"/>
      <c r="N365" s="261"/>
      <c r="O365" s="261"/>
      <c r="P365" s="261"/>
      <c r="Q365" s="261"/>
      <c r="R365" s="261"/>
      <c r="S365" s="261"/>
      <c r="T365" s="26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63" t="s">
        <v>1361</v>
      </c>
      <c r="AU365" s="263" t="s">
        <v>88</v>
      </c>
      <c r="AV365" s="13" t="s">
        <v>88</v>
      </c>
      <c r="AW365" s="13" t="s">
        <v>34</v>
      </c>
      <c r="AX365" s="13" t="s">
        <v>78</v>
      </c>
      <c r="AY365" s="263" t="s">
        <v>159</v>
      </c>
    </row>
    <row r="366" s="14" customFormat="1">
      <c r="A366" s="14"/>
      <c r="B366" s="264"/>
      <c r="C366" s="265"/>
      <c r="D366" s="254" t="s">
        <v>1361</v>
      </c>
      <c r="E366" s="266" t="s">
        <v>1</v>
      </c>
      <c r="F366" s="267" t="s">
        <v>1363</v>
      </c>
      <c r="G366" s="265"/>
      <c r="H366" s="268">
        <v>14.6</v>
      </c>
      <c r="I366" s="269"/>
      <c r="J366" s="265"/>
      <c r="K366" s="265"/>
      <c r="L366" s="270"/>
      <c r="M366" s="271"/>
      <c r="N366" s="272"/>
      <c r="O366" s="272"/>
      <c r="P366" s="272"/>
      <c r="Q366" s="272"/>
      <c r="R366" s="272"/>
      <c r="S366" s="272"/>
      <c r="T366" s="273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74" t="s">
        <v>1361</v>
      </c>
      <c r="AU366" s="274" t="s">
        <v>88</v>
      </c>
      <c r="AV366" s="14" t="s">
        <v>168</v>
      </c>
      <c r="AW366" s="14" t="s">
        <v>34</v>
      </c>
      <c r="AX366" s="14" t="s">
        <v>86</v>
      </c>
      <c r="AY366" s="274" t="s">
        <v>159</v>
      </c>
    </row>
    <row r="367" s="2" customFormat="1" ht="24.15" customHeight="1">
      <c r="A367" s="39"/>
      <c r="B367" s="40"/>
      <c r="C367" s="235" t="s">
        <v>391</v>
      </c>
      <c r="D367" s="235" t="s">
        <v>316</v>
      </c>
      <c r="E367" s="236" t="s">
        <v>2262</v>
      </c>
      <c r="F367" s="237" t="s">
        <v>2263</v>
      </c>
      <c r="G367" s="238" t="s">
        <v>166</v>
      </c>
      <c r="H367" s="239">
        <v>9</v>
      </c>
      <c r="I367" s="240"/>
      <c r="J367" s="241">
        <f>ROUND(I367*H367,2)</f>
        <v>0</v>
      </c>
      <c r="K367" s="242"/>
      <c r="L367" s="45"/>
      <c r="M367" s="243" t="s">
        <v>1</v>
      </c>
      <c r="N367" s="244" t="s">
        <v>43</v>
      </c>
      <c r="O367" s="92"/>
      <c r="P367" s="231">
        <f>O367*H367</f>
        <v>0</v>
      </c>
      <c r="Q367" s="231">
        <v>2.0000000000000002E-05</v>
      </c>
      <c r="R367" s="231">
        <f>Q367*H367</f>
        <v>0.00018000000000000001</v>
      </c>
      <c r="S367" s="231">
        <v>0</v>
      </c>
      <c r="T367" s="232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3" t="s">
        <v>168</v>
      </c>
      <c r="AT367" s="233" t="s">
        <v>316</v>
      </c>
      <c r="AU367" s="233" t="s">
        <v>88</v>
      </c>
      <c r="AY367" s="18" t="s">
        <v>159</v>
      </c>
      <c r="BE367" s="234">
        <f>IF(N367="základní",J367,0)</f>
        <v>0</v>
      </c>
      <c r="BF367" s="234">
        <f>IF(N367="snížená",J367,0)</f>
        <v>0</v>
      </c>
      <c r="BG367" s="234">
        <f>IF(N367="zákl. přenesená",J367,0)</f>
        <v>0</v>
      </c>
      <c r="BH367" s="234">
        <f>IF(N367="sníž. přenesená",J367,0)</f>
        <v>0</v>
      </c>
      <c r="BI367" s="234">
        <f>IF(N367="nulová",J367,0)</f>
        <v>0</v>
      </c>
      <c r="BJ367" s="18" t="s">
        <v>86</v>
      </c>
      <c r="BK367" s="234">
        <f>ROUND(I367*H367,2)</f>
        <v>0</v>
      </c>
      <c r="BL367" s="18" t="s">
        <v>168</v>
      </c>
      <c r="BM367" s="233" t="s">
        <v>2264</v>
      </c>
    </row>
    <row r="368" s="15" customFormat="1">
      <c r="A368" s="15"/>
      <c r="B368" s="275"/>
      <c r="C368" s="276"/>
      <c r="D368" s="254" t="s">
        <v>1361</v>
      </c>
      <c r="E368" s="277" t="s">
        <v>1</v>
      </c>
      <c r="F368" s="278" t="s">
        <v>2265</v>
      </c>
      <c r="G368" s="276"/>
      <c r="H368" s="277" t="s">
        <v>1</v>
      </c>
      <c r="I368" s="279"/>
      <c r="J368" s="276"/>
      <c r="K368" s="276"/>
      <c r="L368" s="280"/>
      <c r="M368" s="281"/>
      <c r="N368" s="282"/>
      <c r="O368" s="282"/>
      <c r="P368" s="282"/>
      <c r="Q368" s="282"/>
      <c r="R368" s="282"/>
      <c r="S368" s="282"/>
      <c r="T368" s="283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84" t="s">
        <v>1361</v>
      </c>
      <c r="AU368" s="284" t="s">
        <v>88</v>
      </c>
      <c r="AV368" s="15" t="s">
        <v>86</v>
      </c>
      <c r="AW368" s="15" t="s">
        <v>34</v>
      </c>
      <c r="AX368" s="15" t="s">
        <v>78</v>
      </c>
      <c r="AY368" s="284" t="s">
        <v>159</v>
      </c>
    </row>
    <row r="369" s="13" customFormat="1">
      <c r="A369" s="13"/>
      <c r="B369" s="252"/>
      <c r="C369" s="253"/>
      <c r="D369" s="254" t="s">
        <v>1361</v>
      </c>
      <c r="E369" s="255" t="s">
        <v>1</v>
      </c>
      <c r="F369" s="256" t="s">
        <v>195</v>
      </c>
      <c r="G369" s="253"/>
      <c r="H369" s="257">
        <v>9</v>
      </c>
      <c r="I369" s="258"/>
      <c r="J369" s="253"/>
      <c r="K369" s="253"/>
      <c r="L369" s="259"/>
      <c r="M369" s="260"/>
      <c r="N369" s="261"/>
      <c r="O369" s="261"/>
      <c r="P369" s="261"/>
      <c r="Q369" s="261"/>
      <c r="R369" s="261"/>
      <c r="S369" s="261"/>
      <c r="T369" s="26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63" t="s">
        <v>1361</v>
      </c>
      <c r="AU369" s="263" t="s">
        <v>88</v>
      </c>
      <c r="AV369" s="13" t="s">
        <v>88</v>
      </c>
      <c r="AW369" s="13" t="s">
        <v>34</v>
      </c>
      <c r="AX369" s="13" t="s">
        <v>78</v>
      </c>
      <c r="AY369" s="263" t="s">
        <v>159</v>
      </c>
    </row>
    <row r="370" s="14" customFormat="1">
      <c r="A370" s="14"/>
      <c r="B370" s="264"/>
      <c r="C370" s="265"/>
      <c r="D370" s="254" t="s">
        <v>1361</v>
      </c>
      <c r="E370" s="266" t="s">
        <v>1</v>
      </c>
      <c r="F370" s="267" t="s">
        <v>1363</v>
      </c>
      <c r="G370" s="265"/>
      <c r="H370" s="268">
        <v>9</v>
      </c>
      <c r="I370" s="269"/>
      <c r="J370" s="265"/>
      <c r="K370" s="265"/>
      <c r="L370" s="270"/>
      <c r="M370" s="271"/>
      <c r="N370" s="272"/>
      <c r="O370" s="272"/>
      <c r="P370" s="272"/>
      <c r="Q370" s="272"/>
      <c r="R370" s="272"/>
      <c r="S370" s="272"/>
      <c r="T370" s="27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74" t="s">
        <v>1361</v>
      </c>
      <c r="AU370" s="274" t="s">
        <v>88</v>
      </c>
      <c r="AV370" s="14" t="s">
        <v>168</v>
      </c>
      <c r="AW370" s="14" t="s">
        <v>34</v>
      </c>
      <c r="AX370" s="14" t="s">
        <v>86</v>
      </c>
      <c r="AY370" s="274" t="s">
        <v>159</v>
      </c>
    </row>
    <row r="371" s="2" customFormat="1" ht="21.75" customHeight="1">
      <c r="A371" s="39"/>
      <c r="B371" s="40"/>
      <c r="C371" s="235" t="s">
        <v>395</v>
      </c>
      <c r="D371" s="235" t="s">
        <v>316</v>
      </c>
      <c r="E371" s="236" t="s">
        <v>2266</v>
      </c>
      <c r="F371" s="237" t="s">
        <v>2267</v>
      </c>
      <c r="G371" s="238" t="s">
        <v>166</v>
      </c>
      <c r="H371" s="239">
        <v>9</v>
      </c>
      <c r="I371" s="240"/>
      <c r="J371" s="241">
        <f>ROUND(I371*H371,2)</f>
        <v>0</v>
      </c>
      <c r="K371" s="242"/>
      <c r="L371" s="45"/>
      <c r="M371" s="243" t="s">
        <v>1</v>
      </c>
      <c r="N371" s="244" t="s">
        <v>43</v>
      </c>
      <c r="O371" s="92"/>
      <c r="P371" s="231">
        <f>O371*H371</f>
        <v>0</v>
      </c>
      <c r="Q371" s="231">
        <v>3.0000000000000001E-05</v>
      </c>
      <c r="R371" s="231">
        <f>Q371*H371</f>
        <v>0.00027</v>
      </c>
      <c r="S371" s="231">
        <v>0</v>
      </c>
      <c r="T371" s="232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3" t="s">
        <v>168</v>
      </c>
      <c r="AT371" s="233" t="s">
        <v>316</v>
      </c>
      <c r="AU371" s="233" t="s">
        <v>88</v>
      </c>
      <c r="AY371" s="18" t="s">
        <v>159</v>
      </c>
      <c r="BE371" s="234">
        <f>IF(N371="základní",J371,0)</f>
        <v>0</v>
      </c>
      <c r="BF371" s="234">
        <f>IF(N371="snížená",J371,0)</f>
        <v>0</v>
      </c>
      <c r="BG371" s="234">
        <f>IF(N371="zákl. přenesená",J371,0)</f>
        <v>0</v>
      </c>
      <c r="BH371" s="234">
        <f>IF(N371="sníž. přenesená",J371,0)</f>
        <v>0</v>
      </c>
      <c r="BI371" s="234">
        <f>IF(N371="nulová",J371,0)</f>
        <v>0</v>
      </c>
      <c r="BJ371" s="18" t="s">
        <v>86</v>
      </c>
      <c r="BK371" s="234">
        <f>ROUND(I371*H371,2)</f>
        <v>0</v>
      </c>
      <c r="BL371" s="18" t="s">
        <v>168</v>
      </c>
      <c r="BM371" s="233" t="s">
        <v>2268</v>
      </c>
    </row>
    <row r="372" s="15" customFormat="1">
      <c r="A372" s="15"/>
      <c r="B372" s="275"/>
      <c r="C372" s="276"/>
      <c r="D372" s="254" t="s">
        <v>1361</v>
      </c>
      <c r="E372" s="277" t="s">
        <v>1</v>
      </c>
      <c r="F372" s="278" t="s">
        <v>2265</v>
      </c>
      <c r="G372" s="276"/>
      <c r="H372" s="277" t="s">
        <v>1</v>
      </c>
      <c r="I372" s="279"/>
      <c r="J372" s="276"/>
      <c r="K372" s="276"/>
      <c r="L372" s="280"/>
      <c r="M372" s="281"/>
      <c r="N372" s="282"/>
      <c r="O372" s="282"/>
      <c r="P372" s="282"/>
      <c r="Q372" s="282"/>
      <c r="R372" s="282"/>
      <c r="S372" s="282"/>
      <c r="T372" s="283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84" t="s">
        <v>1361</v>
      </c>
      <c r="AU372" s="284" t="s">
        <v>88</v>
      </c>
      <c r="AV372" s="15" t="s">
        <v>86</v>
      </c>
      <c r="AW372" s="15" t="s">
        <v>34</v>
      </c>
      <c r="AX372" s="15" t="s">
        <v>78</v>
      </c>
      <c r="AY372" s="284" t="s">
        <v>159</v>
      </c>
    </row>
    <row r="373" s="13" customFormat="1">
      <c r="A373" s="13"/>
      <c r="B373" s="252"/>
      <c r="C373" s="253"/>
      <c r="D373" s="254" t="s">
        <v>1361</v>
      </c>
      <c r="E373" s="255" t="s">
        <v>1</v>
      </c>
      <c r="F373" s="256" t="s">
        <v>195</v>
      </c>
      <c r="G373" s="253"/>
      <c r="H373" s="257">
        <v>9</v>
      </c>
      <c r="I373" s="258"/>
      <c r="J373" s="253"/>
      <c r="K373" s="253"/>
      <c r="L373" s="259"/>
      <c r="M373" s="260"/>
      <c r="N373" s="261"/>
      <c r="O373" s="261"/>
      <c r="P373" s="261"/>
      <c r="Q373" s="261"/>
      <c r="R373" s="261"/>
      <c r="S373" s="261"/>
      <c r="T373" s="26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63" t="s">
        <v>1361</v>
      </c>
      <c r="AU373" s="263" t="s">
        <v>88</v>
      </c>
      <c r="AV373" s="13" t="s">
        <v>88</v>
      </c>
      <c r="AW373" s="13" t="s">
        <v>34</v>
      </c>
      <c r="AX373" s="13" t="s">
        <v>78</v>
      </c>
      <c r="AY373" s="263" t="s">
        <v>159</v>
      </c>
    </row>
    <row r="374" s="14" customFormat="1">
      <c r="A374" s="14"/>
      <c r="B374" s="264"/>
      <c r="C374" s="265"/>
      <c r="D374" s="254" t="s">
        <v>1361</v>
      </c>
      <c r="E374" s="266" t="s">
        <v>1</v>
      </c>
      <c r="F374" s="267" t="s">
        <v>1363</v>
      </c>
      <c r="G374" s="265"/>
      <c r="H374" s="268">
        <v>9</v>
      </c>
      <c r="I374" s="269"/>
      <c r="J374" s="265"/>
      <c r="K374" s="265"/>
      <c r="L374" s="270"/>
      <c r="M374" s="271"/>
      <c r="N374" s="272"/>
      <c r="O374" s="272"/>
      <c r="P374" s="272"/>
      <c r="Q374" s="272"/>
      <c r="R374" s="272"/>
      <c r="S374" s="272"/>
      <c r="T374" s="27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74" t="s">
        <v>1361</v>
      </c>
      <c r="AU374" s="274" t="s">
        <v>88</v>
      </c>
      <c r="AV374" s="14" t="s">
        <v>168</v>
      </c>
      <c r="AW374" s="14" t="s">
        <v>34</v>
      </c>
      <c r="AX374" s="14" t="s">
        <v>86</v>
      </c>
      <c r="AY374" s="274" t="s">
        <v>159</v>
      </c>
    </row>
    <row r="375" s="2" customFormat="1" ht="24.15" customHeight="1">
      <c r="A375" s="39"/>
      <c r="B375" s="40"/>
      <c r="C375" s="235" t="s">
        <v>399</v>
      </c>
      <c r="D375" s="235" t="s">
        <v>316</v>
      </c>
      <c r="E375" s="236" t="s">
        <v>1604</v>
      </c>
      <c r="F375" s="237" t="s">
        <v>1605</v>
      </c>
      <c r="G375" s="238" t="s">
        <v>341</v>
      </c>
      <c r="H375" s="239">
        <v>0.59999999999999998</v>
      </c>
      <c r="I375" s="240"/>
      <c r="J375" s="241">
        <f>ROUND(I375*H375,2)</f>
        <v>0</v>
      </c>
      <c r="K375" s="242"/>
      <c r="L375" s="45"/>
      <c r="M375" s="243" t="s">
        <v>1</v>
      </c>
      <c r="N375" s="244" t="s">
        <v>43</v>
      </c>
      <c r="O375" s="92"/>
      <c r="P375" s="231">
        <f>O375*H375</f>
        <v>0</v>
      </c>
      <c r="Q375" s="231">
        <v>0.0039500000000000004</v>
      </c>
      <c r="R375" s="231">
        <f>Q375*H375</f>
        <v>0.0023700000000000001</v>
      </c>
      <c r="S375" s="231">
        <v>0.16</v>
      </c>
      <c r="T375" s="232">
        <f>S375*H375</f>
        <v>0.096000000000000002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3" t="s">
        <v>168</v>
      </c>
      <c r="AT375" s="233" t="s">
        <v>316</v>
      </c>
      <c r="AU375" s="233" t="s">
        <v>88</v>
      </c>
      <c r="AY375" s="18" t="s">
        <v>159</v>
      </c>
      <c r="BE375" s="234">
        <f>IF(N375="základní",J375,0)</f>
        <v>0</v>
      </c>
      <c r="BF375" s="234">
        <f>IF(N375="snížená",J375,0)</f>
        <v>0</v>
      </c>
      <c r="BG375" s="234">
        <f>IF(N375="zákl. přenesená",J375,0)</f>
        <v>0</v>
      </c>
      <c r="BH375" s="234">
        <f>IF(N375="sníž. přenesená",J375,0)</f>
        <v>0</v>
      </c>
      <c r="BI375" s="234">
        <f>IF(N375="nulová",J375,0)</f>
        <v>0</v>
      </c>
      <c r="BJ375" s="18" t="s">
        <v>86</v>
      </c>
      <c r="BK375" s="234">
        <f>ROUND(I375*H375,2)</f>
        <v>0</v>
      </c>
      <c r="BL375" s="18" t="s">
        <v>168</v>
      </c>
      <c r="BM375" s="233" t="s">
        <v>2269</v>
      </c>
    </row>
    <row r="376" s="15" customFormat="1">
      <c r="A376" s="15"/>
      <c r="B376" s="275"/>
      <c r="C376" s="276"/>
      <c r="D376" s="254" t="s">
        <v>1361</v>
      </c>
      <c r="E376" s="277" t="s">
        <v>1</v>
      </c>
      <c r="F376" s="278" t="s">
        <v>1607</v>
      </c>
      <c r="G376" s="276"/>
      <c r="H376" s="277" t="s">
        <v>1</v>
      </c>
      <c r="I376" s="279"/>
      <c r="J376" s="276"/>
      <c r="K376" s="276"/>
      <c r="L376" s="280"/>
      <c r="M376" s="281"/>
      <c r="N376" s="282"/>
      <c r="O376" s="282"/>
      <c r="P376" s="282"/>
      <c r="Q376" s="282"/>
      <c r="R376" s="282"/>
      <c r="S376" s="282"/>
      <c r="T376" s="283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84" t="s">
        <v>1361</v>
      </c>
      <c r="AU376" s="284" t="s">
        <v>88</v>
      </c>
      <c r="AV376" s="15" t="s">
        <v>86</v>
      </c>
      <c r="AW376" s="15" t="s">
        <v>34</v>
      </c>
      <c r="AX376" s="15" t="s">
        <v>78</v>
      </c>
      <c r="AY376" s="284" t="s">
        <v>159</v>
      </c>
    </row>
    <row r="377" s="13" customFormat="1">
      <c r="A377" s="13"/>
      <c r="B377" s="252"/>
      <c r="C377" s="253"/>
      <c r="D377" s="254" t="s">
        <v>1361</v>
      </c>
      <c r="E377" s="255" t="s">
        <v>1</v>
      </c>
      <c r="F377" s="256" t="s">
        <v>1608</v>
      </c>
      <c r="G377" s="253"/>
      <c r="H377" s="257">
        <v>0.59999999999999998</v>
      </c>
      <c r="I377" s="258"/>
      <c r="J377" s="253"/>
      <c r="K377" s="253"/>
      <c r="L377" s="259"/>
      <c r="M377" s="260"/>
      <c r="N377" s="261"/>
      <c r="O377" s="261"/>
      <c r="P377" s="261"/>
      <c r="Q377" s="261"/>
      <c r="R377" s="261"/>
      <c r="S377" s="261"/>
      <c r="T377" s="26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63" t="s">
        <v>1361</v>
      </c>
      <c r="AU377" s="263" t="s">
        <v>88</v>
      </c>
      <c r="AV377" s="13" t="s">
        <v>88</v>
      </c>
      <c r="AW377" s="13" t="s">
        <v>34</v>
      </c>
      <c r="AX377" s="13" t="s">
        <v>78</v>
      </c>
      <c r="AY377" s="263" t="s">
        <v>159</v>
      </c>
    </row>
    <row r="378" s="14" customFormat="1">
      <c r="A378" s="14"/>
      <c r="B378" s="264"/>
      <c r="C378" s="265"/>
      <c r="D378" s="254" t="s">
        <v>1361</v>
      </c>
      <c r="E378" s="266" t="s">
        <v>1</v>
      </c>
      <c r="F378" s="267" t="s">
        <v>1363</v>
      </c>
      <c r="G378" s="265"/>
      <c r="H378" s="268">
        <v>0.59999999999999998</v>
      </c>
      <c r="I378" s="269"/>
      <c r="J378" s="265"/>
      <c r="K378" s="265"/>
      <c r="L378" s="270"/>
      <c r="M378" s="271"/>
      <c r="N378" s="272"/>
      <c r="O378" s="272"/>
      <c r="P378" s="272"/>
      <c r="Q378" s="272"/>
      <c r="R378" s="272"/>
      <c r="S378" s="272"/>
      <c r="T378" s="27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74" t="s">
        <v>1361</v>
      </c>
      <c r="AU378" s="274" t="s">
        <v>88</v>
      </c>
      <c r="AV378" s="14" t="s">
        <v>168</v>
      </c>
      <c r="AW378" s="14" t="s">
        <v>34</v>
      </c>
      <c r="AX378" s="14" t="s">
        <v>86</v>
      </c>
      <c r="AY378" s="274" t="s">
        <v>159</v>
      </c>
    </row>
    <row r="379" s="12" customFormat="1" ht="22.8" customHeight="1">
      <c r="A379" s="12"/>
      <c r="B379" s="204"/>
      <c r="C379" s="205"/>
      <c r="D379" s="206" t="s">
        <v>77</v>
      </c>
      <c r="E379" s="218" t="s">
        <v>1609</v>
      </c>
      <c r="F379" s="218" t="s">
        <v>1610</v>
      </c>
      <c r="G379" s="205"/>
      <c r="H379" s="205"/>
      <c r="I379" s="208"/>
      <c r="J379" s="219">
        <f>BK379</f>
        <v>0</v>
      </c>
      <c r="K379" s="205"/>
      <c r="L379" s="210"/>
      <c r="M379" s="211"/>
      <c r="N379" s="212"/>
      <c r="O379" s="212"/>
      <c r="P379" s="213">
        <f>SUM(P380:P388)</f>
        <v>0</v>
      </c>
      <c r="Q379" s="212"/>
      <c r="R379" s="213">
        <f>SUM(R380:R388)</f>
        <v>0</v>
      </c>
      <c r="S379" s="212"/>
      <c r="T379" s="214">
        <f>SUM(T380:T388)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15" t="s">
        <v>86</v>
      </c>
      <c r="AT379" s="216" t="s">
        <v>77</v>
      </c>
      <c r="AU379" s="216" t="s">
        <v>86</v>
      </c>
      <c r="AY379" s="215" t="s">
        <v>159</v>
      </c>
      <c r="BK379" s="217">
        <f>SUM(BK380:BK388)</f>
        <v>0</v>
      </c>
    </row>
    <row r="380" s="2" customFormat="1" ht="24.15" customHeight="1">
      <c r="A380" s="39"/>
      <c r="B380" s="40"/>
      <c r="C380" s="235" t="s">
        <v>403</v>
      </c>
      <c r="D380" s="235" t="s">
        <v>316</v>
      </c>
      <c r="E380" s="236" t="s">
        <v>1611</v>
      </c>
      <c r="F380" s="237" t="s">
        <v>1612</v>
      </c>
      <c r="G380" s="238" t="s">
        <v>1427</v>
      </c>
      <c r="H380" s="239">
        <v>0.096000000000000002</v>
      </c>
      <c r="I380" s="240"/>
      <c r="J380" s="241">
        <f>ROUND(I380*H380,2)</f>
        <v>0</v>
      </c>
      <c r="K380" s="242"/>
      <c r="L380" s="45"/>
      <c r="M380" s="243" t="s">
        <v>1</v>
      </c>
      <c r="N380" s="244" t="s">
        <v>43</v>
      </c>
      <c r="O380" s="92"/>
      <c r="P380" s="231">
        <f>O380*H380</f>
        <v>0</v>
      </c>
      <c r="Q380" s="231">
        <v>0</v>
      </c>
      <c r="R380" s="231">
        <f>Q380*H380</f>
        <v>0</v>
      </c>
      <c r="S380" s="231">
        <v>0</v>
      </c>
      <c r="T380" s="232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3" t="s">
        <v>168</v>
      </c>
      <c r="AT380" s="233" t="s">
        <v>316</v>
      </c>
      <c r="AU380" s="233" t="s">
        <v>88</v>
      </c>
      <c r="AY380" s="18" t="s">
        <v>159</v>
      </c>
      <c r="BE380" s="234">
        <f>IF(N380="základní",J380,0)</f>
        <v>0</v>
      </c>
      <c r="BF380" s="234">
        <f>IF(N380="snížená",J380,0)</f>
        <v>0</v>
      </c>
      <c r="BG380" s="234">
        <f>IF(N380="zákl. přenesená",J380,0)</f>
        <v>0</v>
      </c>
      <c r="BH380" s="234">
        <f>IF(N380="sníž. přenesená",J380,0)</f>
        <v>0</v>
      </c>
      <c r="BI380" s="234">
        <f>IF(N380="nulová",J380,0)</f>
        <v>0</v>
      </c>
      <c r="BJ380" s="18" t="s">
        <v>86</v>
      </c>
      <c r="BK380" s="234">
        <f>ROUND(I380*H380,2)</f>
        <v>0</v>
      </c>
      <c r="BL380" s="18" t="s">
        <v>168</v>
      </c>
      <c r="BM380" s="233" t="s">
        <v>2270</v>
      </c>
    </row>
    <row r="381" s="15" customFormat="1">
      <c r="A381" s="15"/>
      <c r="B381" s="275"/>
      <c r="C381" s="276"/>
      <c r="D381" s="254" t="s">
        <v>1361</v>
      </c>
      <c r="E381" s="277" t="s">
        <v>1</v>
      </c>
      <c r="F381" s="278" t="s">
        <v>1614</v>
      </c>
      <c r="G381" s="276"/>
      <c r="H381" s="277" t="s">
        <v>1</v>
      </c>
      <c r="I381" s="279"/>
      <c r="J381" s="276"/>
      <c r="K381" s="276"/>
      <c r="L381" s="280"/>
      <c r="M381" s="281"/>
      <c r="N381" s="282"/>
      <c r="O381" s="282"/>
      <c r="P381" s="282"/>
      <c r="Q381" s="282"/>
      <c r="R381" s="282"/>
      <c r="S381" s="282"/>
      <c r="T381" s="283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84" t="s">
        <v>1361</v>
      </c>
      <c r="AU381" s="284" t="s">
        <v>88</v>
      </c>
      <c r="AV381" s="15" t="s">
        <v>86</v>
      </c>
      <c r="AW381" s="15" t="s">
        <v>34</v>
      </c>
      <c r="AX381" s="15" t="s">
        <v>78</v>
      </c>
      <c r="AY381" s="284" t="s">
        <v>159</v>
      </c>
    </row>
    <row r="382" s="13" customFormat="1">
      <c r="A382" s="13"/>
      <c r="B382" s="252"/>
      <c r="C382" s="253"/>
      <c r="D382" s="254" t="s">
        <v>1361</v>
      </c>
      <c r="E382" s="255" t="s">
        <v>1</v>
      </c>
      <c r="F382" s="256" t="s">
        <v>2271</v>
      </c>
      <c r="G382" s="253"/>
      <c r="H382" s="257">
        <v>0.096000000000000002</v>
      </c>
      <c r="I382" s="258"/>
      <c r="J382" s="253"/>
      <c r="K382" s="253"/>
      <c r="L382" s="259"/>
      <c r="M382" s="260"/>
      <c r="N382" s="261"/>
      <c r="O382" s="261"/>
      <c r="P382" s="261"/>
      <c r="Q382" s="261"/>
      <c r="R382" s="261"/>
      <c r="S382" s="261"/>
      <c r="T382" s="26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63" t="s">
        <v>1361</v>
      </c>
      <c r="AU382" s="263" t="s">
        <v>88</v>
      </c>
      <c r="AV382" s="13" t="s">
        <v>88</v>
      </c>
      <c r="AW382" s="13" t="s">
        <v>34</v>
      </c>
      <c r="AX382" s="13" t="s">
        <v>78</v>
      </c>
      <c r="AY382" s="263" t="s">
        <v>159</v>
      </c>
    </row>
    <row r="383" s="14" customFormat="1">
      <c r="A383" s="14"/>
      <c r="B383" s="264"/>
      <c r="C383" s="265"/>
      <c r="D383" s="254" t="s">
        <v>1361</v>
      </c>
      <c r="E383" s="266" t="s">
        <v>1</v>
      </c>
      <c r="F383" s="267" t="s">
        <v>1363</v>
      </c>
      <c r="G383" s="265"/>
      <c r="H383" s="268">
        <v>0.096000000000000002</v>
      </c>
      <c r="I383" s="269"/>
      <c r="J383" s="265"/>
      <c r="K383" s="265"/>
      <c r="L383" s="270"/>
      <c r="M383" s="271"/>
      <c r="N383" s="272"/>
      <c r="O383" s="272"/>
      <c r="P383" s="272"/>
      <c r="Q383" s="272"/>
      <c r="R383" s="272"/>
      <c r="S383" s="272"/>
      <c r="T383" s="27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74" t="s">
        <v>1361</v>
      </c>
      <c r="AU383" s="274" t="s">
        <v>88</v>
      </c>
      <c r="AV383" s="14" t="s">
        <v>168</v>
      </c>
      <c r="AW383" s="14" t="s">
        <v>34</v>
      </c>
      <c r="AX383" s="14" t="s">
        <v>86</v>
      </c>
      <c r="AY383" s="274" t="s">
        <v>159</v>
      </c>
    </row>
    <row r="384" s="2" customFormat="1" ht="24.15" customHeight="1">
      <c r="A384" s="39"/>
      <c r="B384" s="40"/>
      <c r="C384" s="235" t="s">
        <v>407</v>
      </c>
      <c r="D384" s="235" t="s">
        <v>316</v>
      </c>
      <c r="E384" s="236" t="s">
        <v>1617</v>
      </c>
      <c r="F384" s="237" t="s">
        <v>1618</v>
      </c>
      <c r="G384" s="238" t="s">
        <v>1427</v>
      </c>
      <c r="H384" s="239">
        <v>1.3440000000000001</v>
      </c>
      <c r="I384" s="240"/>
      <c r="J384" s="241">
        <f>ROUND(I384*H384,2)</f>
        <v>0</v>
      </c>
      <c r="K384" s="242"/>
      <c r="L384" s="45"/>
      <c r="M384" s="243" t="s">
        <v>1</v>
      </c>
      <c r="N384" s="244" t="s">
        <v>43</v>
      </c>
      <c r="O384" s="92"/>
      <c r="P384" s="231">
        <f>O384*H384</f>
        <v>0</v>
      </c>
      <c r="Q384" s="231">
        <v>0</v>
      </c>
      <c r="R384" s="231">
        <f>Q384*H384</f>
        <v>0</v>
      </c>
      <c r="S384" s="231">
        <v>0</v>
      </c>
      <c r="T384" s="232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3" t="s">
        <v>168</v>
      </c>
      <c r="AT384" s="233" t="s">
        <v>316</v>
      </c>
      <c r="AU384" s="233" t="s">
        <v>88</v>
      </c>
      <c r="AY384" s="18" t="s">
        <v>159</v>
      </c>
      <c r="BE384" s="234">
        <f>IF(N384="základní",J384,0)</f>
        <v>0</v>
      </c>
      <c r="BF384" s="234">
        <f>IF(N384="snížená",J384,0)</f>
        <v>0</v>
      </c>
      <c r="BG384" s="234">
        <f>IF(N384="zákl. přenesená",J384,0)</f>
        <v>0</v>
      </c>
      <c r="BH384" s="234">
        <f>IF(N384="sníž. přenesená",J384,0)</f>
        <v>0</v>
      </c>
      <c r="BI384" s="234">
        <f>IF(N384="nulová",J384,0)</f>
        <v>0</v>
      </c>
      <c r="BJ384" s="18" t="s">
        <v>86</v>
      </c>
      <c r="BK384" s="234">
        <f>ROUND(I384*H384,2)</f>
        <v>0</v>
      </c>
      <c r="BL384" s="18" t="s">
        <v>168</v>
      </c>
      <c r="BM384" s="233" t="s">
        <v>2272</v>
      </c>
    </row>
    <row r="385" s="13" customFormat="1">
      <c r="A385" s="13"/>
      <c r="B385" s="252"/>
      <c r="C385" s="253"/>
      <c r="D385" s="254" t="s">
        <v>1361</v>
      </c>
      <c r="E385" s="253"/>
      <c r="F385" s="256" t="s">
        <v>2273</v>
      </c>
      <c r="G385" s="253"/>
      <c r="H385" s="257">
        <v>1.3440000000000001</v>
      </c>
      <c r="I385" s="258"/>
      <c r="J385" s="253"/>
      <c r="K385" s="253"/>
      <c r="L385" s="259"/>
      <c r="M385" s="260"/>
      <c r="N385" s="261"/>
      <c r="O385" s="261"/>
      <c r="P385" s="261"/>
      <c r="Q385" s="261"/>
      <c r="R385" s="261"/>
      <c r="S385" s="261"/>
      <c r="T385" s="26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63" t="s">
        <v>1361</v>
      </c>
      <c r="AU385" s="263" t="s">
        <v>88</v>
      </c>
      <c r="AV385" s="13" t="s">
        <v>88</v>
      </c>
      <c r="AW385" s="13" t="s">
        <v>4</v>
      </c>
      <c r="AX385" s="13" t="s">
        <v>86</v>
      </c>
      <c r="AY385" s="263" t="s">
        <v>159</v>
      </c>
    </row>
    <row r="386" s="2" customFormat="1" ht="37.8" customHeight="1">
      <c r="A386" s="39"/>
      <c r="B386" s="40"/>
      <c r="C386" s="235" t="s">
        <v>411</v>
      </c>
      <c r="D386" s="235" t="s">
        <v>316</v>
      </c>
      <c r="E386" s="236" t="s">
        <v>1621</v>
      </c>
      <c r="F386" s="237" t="s">
        <v>1622</v>
      </c>
      <c r="G386" s="238" t="s">
        <v>1427</v>
      </c>
      <c r="H386" s="239">
        <v>0.096000000000000002</v>
      </c>
      <c r="I386" s="240"/>
      <c r="J386" s="241">
        <f>ROUND(I386*H386,2)</f>
        <v>0</v>
      </c>
      <c r="K386" s="242"/>
      <c r="L386" s="45"/>
      <c r="M386" s="243" t="s">
        <v>1</v>
      </c>
      <c r="N386" s="244" t="s">
        <v>43</v>
      </c>
      <c r="O386" s="92"/>
      <c r="P386" s="231">
        <f>O386*H386</f>
        <v>0</v>
      </c>
      <c r="Q386" s="231">
        <v>0</v>
      </c>
      <c r="R386" s="231">
        <f>Q386*H386</f>
        <v>0</v>
      </c>
      <c r="S386" s="231">
        <v>0</v>
      </c>
      <c r="T386" s="232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3" t="s">
        <v>168</v>
      </c>
      <c r="AT386" s="233" t="s">
        <v>316</v>
      </c>
      <c r="AU386" s="233" t="s">
        <v>88</v>
      </c>
      <c r="AY386" s="18" t="s">
        <v>159</v>
      </c>
      <c r="BE386" s="234">
        <f>IF(N386="základní",J386,0)</f>
        <v>0</v>
      </c>
      <c r="BF386" s="234">
        <f>IF(N386="snížená",J386,0)</f>
        <v>0</v>
      </c>
      <c r="BG386" s="234">
        <f>IF(N386="zákl. přenesená",J386,0)</f>
        <v>0</v>
      </c>
      <c r="BH386" s="234">
        <f>IF(N386="sníž. přenesená",J386,0)</f>
        <v>0</v>
      </c>
      <c r="BI386" s="234">
        <f>IF(N386="nulová",J386,0)</f>
        <v>0</v>
      </c>
      <c r="BJ386" s="18" t="s">
        <v>86</v>
      </c>
      <c r="BK386" s="234">
        <f>ROUND(I386*H386,2)</f>
        <v>0</v>
      </c>
      <c r="BL386" s="18" t="s">
        <v>168</v>
      </c>
      <c r="BM386" s="233" t="s">
        <v>2274</v>
      </c>
    </row>
    <row r="387" s="13" customFormat="1">
      <c r="A387" s="13"/>
      <c r="B387" s="252"/>
      <c r="C387" s="253"/>
      <c r="D387" s="254" t="s">
        <v>1361</v>
      </c>
      <c r="E387" s="255" t="s">
        <v>1</v>
      </c>
      <c r="F387" s="256" t="s">
        <v>2271</v>
      </c>
      <c r="G387" s="253"/>
      <c r="H387" s="257">
        <v>0.096000000000000002</v>
      </c>
      <c r="I387" s="258"/>
      <c r="J387" s="253"/>
      <c r="K387" s="253"/>
      <c r="L387" s="259"/>
      <c r="M387" s="260"/>
      <c r="N387" s="261"/>
      <c r="O387" s="261"/>
      <c r="P387" s="261"/>
      <c r="Q387" s="261"/>
      <c r="R387" s="261"/>
      <c r="S387" s="261"/>
      <c r="T387" s="26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63" t="s">
        <v>1361</v>
      </c>
      <c r="AU387" s="263" t="s">
        <v>88</v>
      </c>
      <c r="AV387" s="13" t="s">
        <v>88</v>
      </c>
      <c r="AW387" s="13" t="s">
        <v>34</v>
      </c>
      <c r="AX387" s="13" t="s">
        <v>78</v>
      </c>
      <c r="AY387" s="263" t="s">
        <v>159</v>
      </c>
    </row>
    <row r="388" s="14" customFormat="1">
      <c r="A388" s="14"/>
      <c r="B388" s="264"/>
      <c r="C388" s="265"/>
      <c r="D388" s="254" t="s">
        <v>1361</v>
      </c>
      <c r="E388" s="266" t="s">
        <v>1</v>
      </c>
      <c r="F388" s="267" t="s">
        <v>1363</v>
      </c>
      <c r="G388" s="265"/>
      <c r="H388" s="268">
        <v>0.096000000000000002</v>
      </c>
      <c r="I388" s="269"/>
      <c r="J388" s="265"/>
      <c r="K388" s="265"/>
      <c r="L388" s="270"/>
      <c r="M388" s="271"/>
      <c r="N388" s="272"/>
      <c r="O388" s="272"/>
      <c r="P388" s="272"/>
      <c r="Q388" s="272"/>
      <c r="R388" s="272"/>
      <c r="S388" s="272"/>
      <c r="T388" s="27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74" t="s">
        <v>1361</v>
      </c>
      <c r="AU388" s="274" t="s">
        <v>88</v>
      </c>
      <c r="AV388" s="14" t="s">
        <v>168</v>
      </c>
      <c r="AW388" s="14" t="s">
        <v>34</v>
      </c>
      <c r="AX388" s="14" t="s">
        <v>86</v>
      </c>
      <c r="AY388" s="274" t="s">
        <v>159</v>
      </c>
    </row>
    <row r="389" s="12" customFormat="1" ht="22.8" customHeight="1">
      <c r="A389" s="12"/>
      <c r="B389" s="204"/>
      <c r="C389" s="205"/>
      <c r="D389" s="206" t="s">
        <v>77</v>
      </c>
      <c r="E389" s="218" t="s">
        <v>1628</v>
      </c>
      <c r="F389" s="218" t="s">
        <v>1629</v>
      </c>
      <c r="G389" s="205"/>
      <c r="H389" s="205"/>
      <c r="I389" s="208"/>
      <c r="J389" s="219">
        <f>BK389</f>
        <v>0</v>
      </c>
      <c r="K389" s="205"/>
      <c r="L389" s="210"/>
      <c r="M389" s="211"/>
      <c r="N389" s="212"/>
      <c r="O389" s="212"/>
      <c r="P389" s="213">
        <f>P390</f>
        <v>0</v>
      </c>
      <c r="Q389" s="212"/>
      <c r="R389" s="213">
        <f>R390</f>
        <v>0</v>
      </c>
      <c r="S389" s="212"/>
      <c r="T389" s="214">
        <f>T390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15" t="s">
        <v>86</v>
      </c>
      <c r="AT389" s="216" t="s">
        <v>77</v>
      </c>
      <c r="AU389" s="216" t="s">
        <v>86</v>
      </c>
      <c r="AY389" s="215" t="s">
        <v>159</v>
      </c>
      <c r="BK389" s="217">
        <f>BK390</f>
        <v>0</v>
      </c>
    </row>
    <row r="390" s="2" customFormat="1" ht="24.15" customHeight="1">
      <c r="A390" s="39"/>
      <c r="B390" s="40"/>
      <c r="C390" s="235" t="s">
        <v>415</v>
      </c>
      <c r="D390" s="235" t="s">
        <v>316</v>
      </c>
      <c r="E390" s="236" t="s">
        <v>2275</v>
      </c>
      <c r="F390" s="237" t="s">
        <v>2276</v>
      </c>
      <c r="G390" s="238" t="s">
        <v>1427</v>
      </c>
      <c r="H390" s="239">
        <v>122.517</v>
      </c>
      <c r="I390" s="240"/>
      <c r="J390" s="241">
        <f>ROUND(I390*H390,2)</f>
        <v>0</v>
      </c>
      <c r="K390" s="242"/>
      <c r="L390" s="45"/>
      <c r="M390" s="243" t="s">
        <v>1</v>
      </c>
      <c r="N390" s="244" t="s">
        <v>43</v>
      </c>
      <c r="O390" s="92"/>
      <c r="P390" s="231">
        <f>O390*H390</f>
        <v>0</v>
      </c>
      <c r="Q390" s="231">
        <v>0</v>
      </c>
      <c r="R390" s="231">
        <f>Q390*H390</f>
        <v>0</v>
      </c>
      <c r="S390" s="231">
        <v>0</v>
      </c>
      <c r="T390" s="232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3" t="s">
        <v>168</v>
      </c>
      <c r="AT390" s="233" t="s">
        <v>316</v>
      </c>
      <c r="AU390" s="233" t="s">
        <v>88</v>
      </c>
      <c r="AY390" s="18" t="s">
        <v>159</v>
      </c>
      <c r="BE390" s="234">
        <f>IF(N390="základní",J390,0)</f>
        <v>0</v>
      </c>
      <c r="BF390" s="234">
        <f>IF(N390="snížená",J390,0)</f>
        <v>0</v>
      </c>
      <c r="BG390" s="234">
        <f>IF(N390="zákl. přenesená",J390,0)</f>
        <v>0</v>
      </c>
      <c r="BH390" s="234">
        <f>IF(N390="sníž. přenesená",J390,0)</f>
        <v>0</v>
      </c>
      <c r="BI390" s="234">
        <f>IF(N390="nulová",J390,0)</f>
        <v>0</v>
      </c>
      <c r="BJ390" s="18" t="s">
        <v>86</v>
      </c>
      <c r="BK390" s="234">
        <f>ROUND(I390*H390,2)</f>
        <v>0</v>
      </c>
      <c r="BL390" s="18" t="s">
        <v>168</v>
      </c>
      <c r="BM390" s="233" t="s">
        <v>2277</v>
      </c>
    </row>
    <row r="391" s="12" customFormat="1" ht="25.92" customHeight="1">
      <c r="A391" s="12"/>
      <c r="B391" s="204"/>
      <c r="C391" s="205"/>
      <c r="D391" s="206" t="s">
        <v>77</v>
      </c>
      <c r="E391" s="207" t="s">
        <v>1633</v>
      </c>
      <c r="F391" s="207" t="s">
        <v>1634</v>
      </c>
      <c r="G391" s="205"/>
      <c r="H391" s="205"/>
      <c r="I391" s="208"/>
      <c r="J391" s="209">
        <f>BK391</f>
        <v>0</v>
      </c>
      <c r="K391" s="205"/>
      <c r="L391" s="210"/>
      <c r="M391" s="211"/>
      <c r="N391" s="212"/>
      <c r="O391" s="212"/>
      <c r="P391" s="213">
        <f>P392+P416</f>
        <v>0</v>
      </c>
      <c r="Q391" s="212"/>
      <c r="R391" s="213">
        <f>R392+R416</f>
        <v>0.21834499999999996</v>
      </c>
      <c r="S391" s="212"/>
      <c r="T391" s="214">
        <f>T392+T416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15" t="s">
        <v>88</v>
      </c>
      <c r="AT391" s="216" t="s">
        <v>77</v>
      </c>
      <c r="AU391" s="216" t="s">
        <v>78</v>
      </c>
      <c r="AY391" s="215" t="s">
        <v>159</v>
      </c>
      <c r="BK391" s="217">
        <f>BK392+BK416</f>
        <v>0</v>
      </c>
    </row>
    <row r="392" s="12" customFormat="1" ht="22.8" customHeight="1">
      <c r="A392" s="12"/>
      <c r="B392" s="204"/>
      <c r="C392" s="205"/>
      <c r="D392" s="206" t="s">
        <v>77</v>
      </c>
      <c r="E392" s="218" t="s">
        <v>1635</v>
      </c>
      <c r="F392" s="218" t="s">
        <v>1636</v>
      </c>
      <c r="G392" s="205"/>
      <c r="H392" s="205"/>
      <c r="I392" s="208"/>
      <c r="J392" s="219">
        <f>BK392</f>
        <v>0</v>
      </c>
      <c r="K392" s="205"/>
      <c r="L392" s="210"/>
      <c r="M392" s="211"/>
      <c r="N392" s="212"/>
      <c r="O392" s="212"/>
      <c r="P392" s="213">
        <f>SUM(P393:P415)</f>
        <v>0</v>
      </c>
      <c r="Q392" s="212"/>
      <c r="R392" s="213">
        <f>SUM(R393:R415)</f>
        <v>0.043999999999999997</v>
      </c>
      <c r="S392" s="212"/>
      <c r="T392" s="214">
        <f>SUM(T393:T415)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15" t="s">
        <v>88</v>
      </c>
      <c r="AT392" s="216" t="s">
        <v>77</v>
      </c>
      <c r="AU392" s="216" t="s">
        <v>86</v>
      </c>
      <c r="AY392" s="215" t="s">
        <v>159</v>
      </c>
      <c r="BK392" s="217">
        <f>SUM(BK393:BK415)</f>
        <v>0</v>
      </c>
    </row>
    <row r="393" s="2" customFormat="1" ht="24.15" customHeight="1">
      <c r="A393" s="39"/>
      <c r="B393" s="40"/>
      <c r="C393" s="235" t="s">
        <v>419</v>
      </c>
      <c r="D393" s="235" t="s">
        <v>316</v>
      </c>
      <c r="E393" s="236" t="s">
        <v>2278</v>
      </c>
      <c r="F393" s="237" t="s">
        <v>2279</v>
      </c>
      <c r="G393" s="238" t="s">
        <v>1419</v>
      </c>
      <c r="H393" s="239">
        <v>38.207999999999998</v>
      </c>
      <c r="I393" s="240"/>
      <c r="J393" s="241">
        <f>ROUND(I393*H393,2)</f>
        <v>0</v>
      </c>
      <c r="K393" s="242"/>
      <c r="L393" s="45"/>
      <c r="M393" s="243" t="s">
        <v>1</v>
      </c>
      <c r="N393" s="244" t="s">
        <v>43</v>
      </c>
      <c r="O393" s="92"/>
      <c r="P393" s="231">
        <f>O393*H393</f>
        <v>0</v>
      </c>
      <c r="Q393" s="231">
        <v>0</v>
      </c>
      <c r="R393" s="231">
        <f>Q393*H393</f>
        <v>0</v>
      </c>
      <c r="S393" s="231">
        <v>0</v>
      </c>
      <c r="T393" s="232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3" t="s">
        <v>224</v>
      </c>
      <c r="AT393" s="233" t="s">
        <v>316</v>
      </c>
      <c r="AU393" s="233" t="s">
        <v>88</v>
      </c>
      <c r="AY393" s="18" t="s">
        <v>159</v>
      </c>
      <c r="BE393" s="234">
        <f>IF(N393="základní",J393,0)</f>
        <v>0</v>
      </c>
      <c r="BF393" s="234">
        <f>IF(N393="snížená",J393,0)</f>
        <v>0</v>
      </c>
      <c r="BG393" s="234">
        <f>IF(N393="zákl. přenesená",J393,0)</f>
        <v>0</v>
      </c>
      <c r="BH393" s="234">
        <f>IF(N393="sníž. přenesená",J393,0)</f>
        <v>0</v>
      </c>
      <c r="BI393" s="234">
        <f>IF(N393="nulová",J393,0)</f>
        <v>0</v>
      </c>
      <c r="BJ393" s="18" t="s">
        <v>86</v>
      </c>
      <c r="BK393" s="234">
        <f>ROUND(I393*H393,2)</f>
        <v>0</v>
      </c>
      <c r="BL393" s="18" t="s">
        <v>224</v>
      </c>
      <c r="BM393" s="233" t="s">
        <v>2280</v>
      </c>
    </row>
    <row r="394" s="15" customFormat="1">
      <c r="A394" s="15"/>
      <c r="B394" s="275"/>
      <c r="C394" s="276"/>
      <c r="D394" s="254" t="s">
        <v>1361</v>
      </c>
      <c r="E394" s="277" t="s">
        <v>1</v>
      </c>
      <c r="F394" s="278" t="s">
        <v>2281</v>
      </c>
      <c r="G394" s="276"/>
      <c r="H394" s="277" t="s">
        <v>1</v>
      </c>
      <c r="I394" s="279"/>
      <c r="J394" s="276"/>
      <c r="K394" s="276"/>
      <c r="L394" s="280"/>
      <c r="M394" s="281"/>
      <c r="N394" s="282"/>
      <c r="O394" s="282"/>
      <c r="P394" s="282"/>
      <c r="Q394" s="282"/>
      <c r="R394" s="282"/>
      <c r="S394" s="282"/>
      <c r="T394" s="283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84" t="s">
        <v>1361</v>
      </c>
      <c r="AU394" s="284" t="s">
        <v>88</v>
      </c>
      <c r="AV394" s="15" t="s">
        <v>86</v>
      </c>
      <c r="AW394" s="15" t="s">
        <v>34</v>
      </c>
      <c r="AX394" s="15" t="s">
        <v>78</v>
      </c>
      <c r="AY394" s="284" t="s">
        <v>159</v>
      </c>
    </row>
    <row r="395" s="15" customFormat="1">
      <c r="A395" s="15"/>
      <c r="B395" s="275"/>
      <c r="C395" s="276"/>
      <c r="D395" s="254" t="s">
        <v>1361</v>
      </c>
      <c r="E395" s="277" t="s">
        <v>1</v>
      </c>
      <c r="F395" s="278" t="s">
        <v>2282</v>
      </c>
      <c r="G395" s="276"/>
      <c r="H395" s="277" t="s">
        <v>1</v>
      </c>
      <c r="I395" s="279"/>
      <c r="J395" s="276"/>
      <c r="K395" s="276"/>
      <c r="L395" s="280"/>
      <c r="M395" s="281"/>
      <c r="N395" s="282"/>
      <c r="O395" s="282"/>
      <c r="P395" s="282"/>
      <c r="Q395" s="282"/>
      <c r="R395" s="282"/>
      <c r="S395" s="282"/>
      <c r="T395" s="283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84" t="s">
        <v>1361</v>
      </c>
      <c r="AU395" s="284" t="s">
        <v>88</v>
      </c>
      <c r="AV395" s="15" t="s">
        <v>86</v>
      </c>
      <c r="AW395" s="15" t="s">
        <v>34</v>
      </c>
      <c r="AX395" s="15" t="s">
        <v>78</v>
      </c>
      <c r="AY395" s="284" t="s">
        <v>159</v>
      </c>
    </row>
    <row r="396" s="13" customFormat="1">
      <c r="A396" s="13"/>
      <c r="B396" s="252"/>
      <c r="C396" s="253"/>
      <c r="D396" s="254" t="s">
        <v>1361</v>
      </c>
      <c r="E396" s="255" t="s">
        <v>1</v>
      </c>
      <c r="F396" s="256" t="s">
        <v>2283</v>
      </c>
      <c r="G396" s="253"/>
      <c r="H396" s="257">
        <v>14.287000000000001</v>
      </c>
      <c r="I396" s="258"/>
      <c r="J396" s="253"/>
      <c r="K396" s="253"/>
      <c r="L396" s="259"/>
      <c r="M396" s="260"/>
      <c r="N396" s="261"/>
      <c r="O396" s="261"/>
      <c r="P396" s="261"/>
      <c r="Q396" s="261"/>
      <c r="R396" s="261"/>
      <c r="S396" s="261"/>
      <c r="T396" s="26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63" t="s">
        <v>1361</v>
      </c>
      <c r="AU396" s="263" t="s">
        <v>88</v>
      </c>
      <c r="AV396" s="13" t="s">
        <v>88</v>
      </c>
      <c r="AW396" s="13" t="s">
        <v>34</v>
      </c>
      <c r="AX396" s="13" t="s">
        <v>78</v>
      </c>
      <c r="AY396" s="263" t="s">
        <v>159</v>
      </c>
    </row>
    <row r="397" s="15" customFormat="1">
      <c r="A397" s="15"/>
      <c r="B397" s="275"/>
      <c r="C397" s="276"/>
      <c r="D397" s="254" t="s">
        <v>1361</v>
      </c>
      <c r="E397" s="277" t="s">
        <v>1</v>
      </c>
      <c r="F397" s="278" t="s">
        <v>2284</v>
      </c>
      <c r="G397" s="276"/>
      <c r="H397" s="277" t="s">
        <v>1</v>
      </c>
      <c r="I397" s="279"/>
      <c r="J397" s="276"/>
      <c r="K397" s="276"/>
      <c r="L397" s="280"/>
      <c r="M397" s="281"/>
      <c r="N397" s="282"/>
      <c r="O397" s="282"/>
      <c r="P397" s="282"/>
      <c r="Q397" s="282"/>
      <c r="R397" s="282"/>
      <c r="S397" s="282"/>
      <c r="T397" s="283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84" t="s">
        <v>1361</v>
      </c>
      <c r="AU397" s="284" t="s">
        <v>88</v>
      </c>
      <c r="AV397" s="15" t="s">
        <v>86</v>
      </c>
      <c r="AW397" s="15" t="s">
        <v>34</v>
      </c>
      <c r="AX397" s="15" t="s">
        <v>78</v>
      </c>
      <c r="AY397" s="284" t="s">
        <v>159</v>
      </c>
    </row>
    <row r="398" s="15" customFormat="1">
      <c r="A398" s="15"/>
      <c r="B398" s="275"/>
      <c r="C398" s="276"/>
      <c r="D398" s="254" t="s">
        <v>1361</v>
      </c>
      <c r="E398" s="277" t="s">
        <v>1</v>
      </c>
      <c r="F398" s="278" t="s">
        <v>2214</v>
      </c>
      <c r="G398" s="276"/>
      <c r="H398" s="277" t="s">
        <v>1</v>
      </c>
      <c r="I398" s="279"/>
      <c r="J398" s="276"/>
      <c r="K398" s="276"/>
      <c r="L398" s="280"/>
      <c r="M398" s="281"/>
      <c r="N398" s="282"/>
      <c r="O398" s="282"/>
      <c r="P398" s="282"/>
      <c r="Q398" s="282"/>
      <c r="R398" s="282"/>
      <c r="S398" s="282"/>
      <c r="T398" s="283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84" t="s">
        <v>1361</v>
      </c>
      <c r="AU398" s="284" t="s">
        <v>88</v>
      </c>
      <c r="AV398" s="15" t="s">
        <v>86</v>
      </c>
      <c r="AW398" s="15" t="s">
        <v>34</v>
      </c>
      <c r="AX398" s="15" t="s">
        <v>78</v>
      </c>
      <c r="AY398" s="284" t="s">
        <v>159</v>
      </c>
    </row>
    <row r="399" s="13" customFormat="1">
      <c r="A399" s="13"/>
      <c r="B399" s="252"/>
      <c r="C399" s="253"/>
      <c r="D399" s="254" t="s">
        <v>1361</v>
      </c>
      <c r="E399" s="255" t="s">
        <v>1</v>
      </c>
      <c r="F399" s="256" t="s">
        <v>2285</v>
      </c>
      <c r="G399" s="253"/>
      <c r="H399" s="257">
        <v>9.4199999999999999</v>
      </c>
      <c r="I399" s="258"/>
      <c r="J399" s="253"/>
      <c r="K399" s="253"/>
      <c r="L399" s="259"/>
      <c r="M399" s="260"/>
      <c r="N399" s="261"/>
      <c r="O399" s="261"/>
      <c r="P399" s="261"/>
      <c r="Q399" s="261"/>
      <c r="R399" s="261"/>
      <c r="S399" s="261"/>
      <c r="T399" s="26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3" t="s">
        <v>1361</v>
      </c>
      <c r="AU399" s="263" t="s">
        <v>88</v>
      </c>
      <c r="AV399" s="13" t="s">
        <v>88</v>
      </c>
      <c r="AW399" s="13" t="s">
        <v>34</v>
      </c>
      <c r="AX399" s="13" t="s">
        <v>78</v>
      </c>
      <c r="AY399" s="263" t="s">
        <v>159</v>
      </c>
    </row>
    <row r="400" s="15" customFormat="1">
      <c r="A400" s="15"/>
      <c r="B400" s="275"/>
      <c r="C400" s="276"/>
      <c r="D400" s="254" t="s">
        <v>1361</v>
      </c>
      <c r="E400" s="277" t="s">
        <v>1</v>
      </c>
      <c r="F400" s="278" t="s">
        <v>2217</v>
      </c>
      <c r="G400" s="276"/>
      <c r="H400" s="277" t="s">
        <v>1</v>
      </c>
      <c r="I400" s="279"/>
      <c r="J400" s="276"/>
      <c r="K400" s="276"/>
      <c r="L400" s="280"/>
      <c r="M400" s="281"/>
      <c r="N400" s="282"/>
      <c r="O400" s="282"/>
      <c r="P400" s="282"/>
      <c r="Q400" s="282"/>
      <c r="R400" s="282"/>
      <c r="S400" s="282"/>
      <c r="T400" s="283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84" t="s">
        <v>1361</v>
      </c>
      <c r="AU400" s="284" t="s">
        <v>88</v>
      </c>
      <c r="AV400" s="15" t="s">
        <v>86</v>
      </c>
      <c r="AW400" s="15" t="s">
        <v>34</v>
      </c>
      <c r="AX400" s="15" t="s">
        <v>78</v>
      </c>
      <c r="AY400" s="284" t="s">
        <v>159</v>
      </c>
    </row>
    <row r="401" s="13" customFormat="1">
      <c r="A401" s="13"/>
      <c r="B401" s="252"/>
      <c r="C401" s="253"/>
      <c r="D401" s="254" t="s">
        <v>1361</v>
      </c>
      <c r="E401" s="255" t="s">
        <v>1</v>
      </c>
      <c r="F401" s="256" t="s">
        <v>2286</v>
      </c>
      <c r="G401" s="253"/>
      <c r="H401" s="257">
        <v>7.0650000000000004</v>
      </c>
      <c r="I401" s="258"/>
      <c r="J401" s="253"/>
      <c r="K401" s="253"/>
      <c r="L401" s="259"/>
      <c r="M401" s="260"/>
      <c r="N401" s="261"/>
      <c r="O401" s="261"/>
      <c r="P401" s="261"/>
      <c r="Q401" s="261"/>
      <c r="R401" s="261"/>
      <c r="S401" s="261"/>
      <c r="T401" s="26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63" t="s">
        <v>1361</v>
      </c>
      <c r="AU401" s="263" t="s">
        <v>88</v>
      </c>
      <c r="AV401" s="13" t="s">
        <v>88</v>
      </c>
      <c r="AW401" s="13" t="s">
        <v>34</v>
      </c>
      <c r="AX401" s="13" t="s">
        <v>78</v>
      </c>
      <c r="AY401" s="263" t="s">
        <v>159</v>
      </c>
    </row>
    <row r="402" s="15" customFormat="1">
      <c r="A402" s="15"/>
      <c r="B402" s="275"/>
      <c r="C402" s="276"/>
      <c r="D402" s="254" t="s">
        <v>1361</v>
      </c>
      <c r="E402" s="277" t="s">
        <v>1</v>
      </c>
      <c r="F402" s="278" t="s">
        <v>2232</v>
      </c>
      <c r="G402" s="276"/>
      <c r="H402" s="277" t="s">
        <v>1</v>
      </c>
      <c r="I402" s="279"/>
      <c r="J402" s="276"/>
      <c r="K402" s="276"/>
      <c r="L402" s="280"/>
      <c r="M402" s="281"/>
      <c r="N402" s="282"/>
      <c r="O402" s="282"/>
      <c r="P402" s="282"/>
      <c r="Q402" s="282"/>
      <c r="R402" s="282"/>
      <c r="S402" s="282"/>
      <c r="T402" s="283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84" t="s">
        <v>1361</v>
      </c>
      <c r="AU402" s="284" t="s">
        <v>88</v>
      </c>
      <c r="AV402" s="15" t="s">
        <v>86</v>
      </c>
      <c r="AW402" s="15" t="s">
        <v>34</v>
      </c>
      <c r="AX402" s="15" t="s">
        <v>78</v>
      </c>
      <c r="AY402" s="284" t="s">
        <v>159</v>
      </c>
    </row>
    <row r="403" s="13" customFormat="1">
      <c r="A403" s="13"/>
      <c r="B403" s="252"/>
      <c r="C403" s="253"/>
      <c r="D403" s="254" t="s">
        <v>1361</v>
      </c>
      <c r="E403" s="255" t="s">
        <v>1</v>
      </c>
      <c r="F403" s="256" t="s">
        <v>2287</v>
      </c>
      <c r="G403" s="253"/>
      <c r="H403" s="257">
        <v>6.1799999999999997</v>
      </c>
      <c r="I403" s="258"/>
      <c r="J403" s="253"/>
      <c r="K403" s="253"/>
      <c r="L403" s="259"/>
      <c r="M403" s="260"/>
      <c r="N403" s="261"/>
      <c r="O403" s="261"/>
      <c r="P403" s="261"/>
      <c r="Q403" s="261"/>
      <c r="R403" s="261"/>
      <c r="S403" s="261"/>
      <c r="T403" s="26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63" t="s">
        <v>1361</v>
      </c>
      <c r="AU403" s="263" t="s">
        <v>88</v>
      </c>
      <c r="AV403" s="13" t="s">
        <v>88</v>
      </c>
      <c r="AW403" s="13" t="s">
        <v>34</v>
      </c>
      <c r="AX403" s="13" t="s">
        <v>78</v>
      </c>
      <c r="AY403" s="263" t="s">
        <v>159</v>
      </c>
    </row>
    <row r="404" s="15" customFormat="1">
      <c r="A404" s="15"/>
      <c r="B404" s="275"/>
      <c r="C404" s="276"/>
      <c r="D404" s="254" t="s">
        <v>1361</v>
      </c>
      <c r="E404" s="277" t="s">
        <v>1</v>
      </c>
      <c r="F404" s="278" t="s">
        <v>2288</v>
      </c>
      <c r="G404" s="276"/>
      <c r="H404" s="277" t="s">
        <v>1</v>
      </c>
      <c r="I404" s="279"/>
      <c r="J404" s="276"/>
      <c r="K404" s="276"/>
      <c r="L404" s="280"/>
      <c r="M404" s="281"/>
      <c r="N404" s="282"/>
      <c r="O404" s="282"/>
      <c r="P404" s="282"/>
      <c r="Q404" s="282"/>
      <c r="R404" s="282"/>
      <c r="S404" s="282"/>
      <c r="T404" s="283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84" t="s">
        <v>1361</v>
      </c>
      <c r="AU404" s="284" t="s">
        <v>88</v>
      </c>
      <c r="AV404" s="15" t="s">
        <v>86</v>
      </c>
      <c r="AW404" s="15" t="s">
        <v>34</v>
      </c>
      <c r="AX404" s="15" t="s">
        <v>78</v>
      </c>
      <c r="AY404" s="284" t="s">
        <v>159</v>
      </c>
    </row>
    <row r="405" s="13" customFormat="1">
      <c r="A405" s="13"/>
      <c r="B405" s="252"/>
      <c r="C405" s="253"/>
      <c r="D405" s="254" t="s">
        <v>1361</v>
      </c>
      <c r="E405" s="255" t="s">
        <v>1</v>
      </c>
      <c r="F405" s="256" t="s">
        <v>2289</v>
      </c>
      <c r="G405" s="253"/>
      <c r="H405" s="257">
        <v>1.256</v>
      </c>
      <c r="I405" s="258"/>
      <c r="J405" s="253"/>
      <c r="K405" s="253"/>
      <c r="L405" s="259"/>
      <c r="M405" s="260"/>
      <c r="N405" s="261"/>
      <c r="O405" s="261"/>
      <c r="P405" s="261"/>
      <c r="Q405" s="261"/>
      <c r="R405" s="261"/>
      <c r="S405" s="261"/>
      <c r="T405" s="26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63" t="s">
        <v>1361</v>
      </c>
      <c r="AU405" s="263" t="s">
        <v>88</v>
      </c>
      <c r="AV405" s="13" t="s">
        <v>88</v>
      </c>
      <c r="AW405" s="13" t="s">
        <v>34</v>
      </c>
      <c r="AX405" s="13" t="s">
        <v>78</v>
      </c>
      <c r="AY405" s="263" t="s">
        <v>159</v>
      </c>
    </row>
    <row r="406" s="14" customFormat="1">
      <c r="A406" s="14"/>
      <c r="B406" s="264"/>
      <c r="C406" s="265"/>
      <c r="D406" s="254" t="s">
        <v>1361</v>
      </c>
      <c r="E406" s="266" t="s">
        <v>1</v>
      </c>
      <c r="F406" s="267" t="s">
        <v>1363</v>
      </c>
      <c r="G406" s="265"/>
      <c r="H406" s="268">
        <v>38.207999999999998</v>
      </c>
      <c r="I406" s="269"/>
      <c r="J406" s="265"/>
      <c r="K406" s="265"/>
      <c r="L406" s="270"/>
      <c r="M406" s="271"/>
      <c r="N406" s="272"/>
      <c r="O406" s="272"/>
      <c r="P406" s="272"/>
      <c r="Q406" s="272"/>
      <c r="R406" s="272"/>
      <c r="S406" s="272"/>
      <c r="T406" s="273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74" t="s">
        <v>1361</v>
      </c>
      <c r="AU406" s="274" t="s">
        <v>88</v>
      </c>
      <c r="AV406" s="14" t="s">
        <v>168</v>
      </c>
      <c r="AW406" s="14" t="s">
        <v>34</v>
      </c>
      <c r="AX406" s="14" t="s">
        <v>86</v>
      </c>
      <c r="AY406" s="274" t="s">
        <v>159</v>
      </c>
    </row>
    <row r="407" s="2" customFormat="1" ht="16.5" customHeight="1">
      <c r="A407" s="39"/>
      <c r="B407" s="40"/>
      <c r="C407" s="220" t="s">
        <v>423</v>
      </c>
      <c r="D407" s="220" t="s">
        <v>163</v>
      </c>
      <c r="E407" s="221" t="s">
        <v>2290</v>
      </c>
      <c r="F407" s="222" t="s">
        <v>2291</v>
      </c>
      <c r="G407" s="223" t="s">
        <v>1427</v>
      </c>
      <c r="H407" s="224">
        <v>0.012999999999999999</v>
      </c>
      <c r="I407" s="225"/>
      <c r="J407" s="226">
        <f>ROUND(I407*H407,2)</f>
        <v>0</v>
      </c>
      <c r="K407" s="227"/>
      <c r="L407" s="228"/>
      <c r="M407" s="229" t="s">
        <v>1</v>
      </c>
      <c r="N407" s="230" t="s">
        <v>43</v>
      </c>
      <c r="O407" s="92"/>
      <c r="P407" s="231">
        <f>O407*H407</f>
        <v>0</v>
      </c>
      <c r="Q407" s="231">
        <v>1</v>
      </c>
      <c r="R407" s="231">
        <f>Q407*H407</f>
        <v>0.012999999999999999</v>
      </c>
      <c r="S407" s="231">
        <v>0</v>
      </c>
      <c r="T407" s="232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3" t="s">
        <v>295</v>
      </c>
      <c r="AT407" s="233" t="s">
        <v>163</v>
      </c>
      <c r="AU407" s="233" t="s">
        <v>88</v>
      </c>
      <c r="AY407" s="18" t="s">
        <v>159</v>
      </c>
      <c r="BE407" s="234">
        <f>IF(N407="základní",J407,0)</f>
        <v>0</v>
      </c>
      <c r="BF407" s="234">
        <f>IF(N407="snížená",J407,0)</f>
        <v>0</v>
      </c>
      <c r="BG407" s="234">
        <f>IF(N407="zákl. přenesená",J407,0)</f>
        <v>0</v>
      </c>
      <c r="BH407" s="234">
        <f>IF(N407="sníž. přenesená",J407,0)</f>
        <v>0</v>
      </c>
      <c r="BI407" s="234">
        <f>IF(N407="nulová",J407,0)</f>
        <v>0</v>
      </c>
      <c r="BJ407" s="18" t="s">
        <v>86</v>
      </c>
      <c r="BK407" s="234">
        <f>ROUND(I407*H407,2)</f>
        <v>0</v>
      </c>
      <c r="BL407" s="18" t="s">
        <v>224</v>
      </c>
      <c r="BM407" s="233" t="s">
        <v>2292</v>
      </c>
    </row>
    <row r="408" s="13" customFormat="1">
      <c r="A408" s="13"/>
      <c r="B408" s="252"/>
      <c r="C408" s="253"/>
      <c r="D408" s="254" t="s">
        <v>1361</v>
      </c>
      <c r="E408" s="253"/>
      <c r="F408" s="256" t="s">
        <v>2293</v>
      </c>
      <c r="G408" s="253"/>
      <c r="H408" s="257">
        <v>0.012999999999999999</v>
      </c>
      <c r="I408" s="258"/>
      <c r="J408" s="253"/>
      <c r="K408" s="253"/>
      <c r="L408" s="259"/>
      <c r="M408" s="260"/>
      <c r="N408" s="261"/>
      <c r="O408" s="261"/>
      <c r="P408" s="261"/>
      <c r="Q408" s="261"/>
      <c r="R408" s="261"/>
      <c r="S408" s="261"/>
      <c r="T408" s="26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63" t="s">
        <v>1361</v>
      </c>
      <c r="AU408" s="263" t="s">
        <v>88</v>
      </c>
      <c r="AV408" s="13" t="s">
        <v>88</v>
      </c>
      <c r="AW408" s="13" t="s">
        <v>4</v>
      </c>
      <c r="AX408" s="13" t="s">
        <v>86</v>
      </c>
      <c r="AY408" s="263" t="s">
        <v>159</v>
      </c>
    </row>
    <row r="409" s="2" customFormat="1" ht="24.15" customHeight="1">
      <c r="A409" s="39"/>
      <c r="B409" s="40"/>
      <c r="C409" s="235" t="s">
        <v>427</v>
      </c>
      <c r="D409" s="235" t="s">
        <v>316</v>
      </c>
      <c r="E409" s="236" t="s">
        <v>2294</v>
      </c>
      <c r="F409" s="237" t="s">
        <v>2295</v>
      </c>
      <c r="G409" s="238" t="s">
        <v>1419</v>
      </c>
      <c r="H409" s="239">
        <v>76.415999999999997</v>
      </c>
      <c r="I409" s="240"/>
      <c r="J409" s="241">
        <f>ROUND(I409*H409,2)</f>
        <v>0</v>
      </c>
      <c r="K409" s="242"/>
      <c r="L409" s="45"/>
      <c r="M409" s="243" t="s">
        <v>1</v>
      </c>
      <c r="N409" s="244" t="s">
        <v>43</v>
      </c>
      <c r="O409" s="92"/>
      <c r="P409" s="231">
        <f>O409*H409</f>
        <v>0</v>
      </c>
      <c r="Q409" s="231">
        <v>0</v>
      </c>
      <c r="R409" s="231">
        <f>Q409*H409</f>
        <v>0</v>
      </c>
      <c r="S409" s="231">
        <v>0</v>
      </c>
      <c r="T409" s="232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3" t="s">
        <v>224</v>
      </c>
      <c r="AT409" s="233" t="s">
        <v>316</v>
      </c>
      <c r="AU409" s="233" t="s">
        <v>88</v>
      </c>
      <c r="AY409" s="18" t="s">
        <v>159</v>
      </c>
      <c r="BE409" s="234">
        <f>IF(N409="základní",J409,0)</f>
        <v>0</v>
      </c>
      <c r="BF409" s="234">
        <f>IF(N409="snížená",J409,0)</f>
        <v>0</v>
      </c>
      <c r="BG409" s="234">
        <f>IF(N409="zákl. přenesená",J409,0)</f>
        <v>0</v>
      </c>
      <c r="BH409" s="234">
        <f>IF(N409="sníž. přenesená",J409,0)</f>
        <v>0</v>
      </c>
      <c r="BI409" s="234">
        <f>IF(N409="nulová",J409,0)</f>
        <v>0</v>
      </c>
      <c r="BJ409" s="18" t="s">
        <v>86</v>
      </c>
      <c r="BK409" s="234">
        <f>ROUND(I409*H409,2)</f>
        <v>0</v>
      </c>
      <c r="BL409" s="18" t="s">
        <v>224</v>
      </c>
      <c r="BM409" s="233" t="s">
        <v>2296</v>
      </c>
    </row>
    <row r="410" s="15" customFormat="1">
      <c r="A410" s="15"/>
      <c r="B410" s="275"/>
      <c r="C410" s="276"/>
      <c r="D410" s="254" t="s">
        <v>1361</v>
      </c>
      <c r="E410" s="277" t="s">
        <v>1</v>
      </c>
      <c r="F410" s="278" t="s">
        <v>2297</v>
      </c>
      <c r="G410" s="276"/>
      <c r="H410" s="277" t="s">
        <v>1</v>
      </c>
      <c r="I410" s="279"/>
      <c r="J410" s="276"/>
      <c r="K410" s="276"/>
      <c r="L410" s="280"/>
      <c r="M410" s="281"/>
      <c r="N410" s="282"/>
      <c r="O410" s="282"/>
      <c r="P410" s="282"/>
      <c r="Q410" s="282"/>
      <c r="R410" s="282"/>
      <c r="S410" s="282"/>
      <c r="T410" s="283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84" t="s">
        <v>1361</v>
      </c>
      <c r="AU410" s="284" t="s">
        <v>88</v>
      </c>
      <c r="AV410" s="15" t="s">
        <v>86</v>
      </c>
      <c r="AW410" s="15" t="s">
        <v>34</v>
      </c>
      <c r="AX410" s="15" t="s">
        <v>78</v>
      </c>
      <c r="AY410" s="284" t="s">
        <v>159</v>
      </c>
    </row>
    <row r="411" s="13" customFormat="1">
      <c r="A411" s="13"/>
      <c r="B411" s="252"/>
      <c r="C411" s="253"/>
      <c r="D411" s="254" t="s">
        <v>1361</v>
      </c>
      <c r="E411" s="255" t="s">
        <v>1</v>
      </c>
      <c r="F411" s="256" t="s">
        <v>2298</v>
      </c>
      <c r="G411" s="253"/>
      <c r="H411" s="257">
        <v>76.415999999999997</v>
      </c>
      <c r="I411" s="258"/>
      <c r="J411" s="253"/>
      <c r="K411" s="253"/>
      <c r="L411" s="259"/>
      <c r="M411" s="260"/>
      <c r="N411" s="261"/>
      <c r="O411" s="261"/>
      <c r="P411" s="261"/>
      <c r="Q411" s="261"/>
      <c r="R411" s="261"/>
      <c r="S411" s="261"/>
      <c r="T411" s="26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63" t="s">
        <v>1361</v>
      </c>
      <c r="AU411" s="263" t="s">
        <v>88</v>
      </c>
      <c r="AV411" s="13" t="s">
        <v>88</v>
      </c>
      <c r="AW411" s="13" t="s">
        <v>34</v>
      </c>
      <c r="AX411" s="13" t="s">
        <v>78</v>
      </c>
      <c r="AY411" s="263" t="s">
        <v>159</v>
      </c>
    </row>
    <row r="412" s="14" customFormat="1">
      <c r="A412" s="14"/>
      <c r="B412" s="264"/>
      <c r="C412" s="265"/>
      <c r="D412" s="254" t="s">
        <v>1361</v>
      </c>
      <c r="E412" s="266" t="s">
        <v>1</v>
      </c>
      <c r="F412" s="267" t="s">
        <v>1363</v>
      </c>
      <c r="G412" s="265"/>
      <c r="H412" s="268">
        <v>76.415999999999997</v>
      </c>
      <c r="I412" s="269"/>
      <c r="J412" s="265"/>
      <c r="K412" s="265"/>
      <c r="L412" s="270"/>
      <c r="M412" s="271"/>
      <c r="N412" s="272"/>
      <c r="O412" s="272"/>
      <c r="P412" s="272"/>
      <c r="Q412" s="272"/>
      <c r="R412" s="272"/>
      <c r="S412" s="272"/>
      <c r="T412" s="27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74" t="s">
        <v>1361</v>
      </c>
      <c r="AU412" s="274" t="s">
        <v>88</v>
      </c>
      <c r="AV412" s="14" t="s">
        <v>168</v>
      </c>
      <c r="AW412" s="14" t="s">
        <v>34</v>
      </c>
      <c r="AX412" s="14" t="s">
        <v>86</v>
      </c>
      <c r="AY412" s="274" t="s">
        <v>159</v>
      </c>
    </row>
    <row r="413" s="2" customFormat="1" ht="16.5" customHeight="1">
      <c r="A413" s="39"/>
      <c r="B413" s="40"/>
      <c r="C413" s="220" t="s">
        <v>431</v>
      </c>
      <c r="D413" s="220" t="s">
        <v>163</v>
      </c>
      <c r="E413" s="221" t="s">
        <v>2299</v>
      </c>
      <c r="F413" s="222" t="s">
        <v>2300</v>
      </c>
      <c r="G413" s="223" t="s">
        <v>1427</v>
      </c>
      <c r="H413" s="224">
        <v>0.031</v>
      </c>
      <c r="I413" s="225"/>
      <c r="J413" s="226">
        <f>ROUND(I413*H413,2)</f>
        <v>0</v>
      </c>
      <c r="K413" s="227"/>
      <c r="L413" s="228"/>
      <c r="M413" s="229" t="s">
        <v>1</v>
      </c>
      <c r="N413" s="230" t="s">
        <v>43</v>
      </c>
      <c r="O413" s="92"/>
      <c r="P413" s="231">
        <f>O413*H413</f>
        <v>0</v>
      </c>
      <c r="Q413" s="231">
        <v>1</v>
      </c>
      <c r="R413" s="231">
        <f>Q413*H413</f>
        <v>0.031</v>
      </c>
      <c r="S413" s="231">
        <v>0</v>
      </c>
      <c r="T413" s="232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3" t="s">
        <v>295</v>
      </c>
      <c r="AT413" s="233" t="s">
        <v>163</v>
      </c>
      <c r="AU413" s="233" t="s">
        <v>88</v>
      </c>
      <c r="AY413" s="18" t="s">
        <v>159</v>
      </c>
      <c r="BE413" s="234">
        <f>IF(N413="základní",J413,0)</f>
        <v>0</v>
      </c>
      <c r="BF413" s="234">
        <f>IF(N413="snížená",J413,0)</f>
        <v>0</v>
      </c>
      <c r="BG413" s="234">
        <f>IF(N413="zákl. přenesená",J413,0)</f>
        <v>0</v>
      </c>
      <c r="BH413" s="234">
        <f>IF(N413="sníž. přenesená",J413,0)</f>
        <v>0</v>
      </c>
      <c r="BI413" s="234">
        <f>IF(N413="nulová",J413,0)</f>
        <v>0</v>
      </c>
      <c r="BJ413" s="18" t="s">
        <v>86</v>
      </c>
      <c r="BK413" s="234">
        <f>ROUND(I413*H413,2)</f>
        <v>0</v>
      </c>
      <c r="BL413" s="18" t="s">
        <v>224</v>
      </c>
      <c r="BM413" s="233" t="s">
        <v>2301</v>
      </c>
    </row>
    <row r="414" s="13" customFormat="1">
      <c r="A414" s="13"/>
      <c r="B414" s="252"/>
      <c r="C414" s="253"/>
      <c r="D414" s="254" t="s">
        <v>1361</v>
      </c>
      <c r="E414" s="253"/>
      <c r="F414" s="256" t="s">
        <v>2302</v>
      </c>
      <c r="G414" s="253"/>
      <c r="H414" s="257">
        <v>0.031</v>
      </c>
      <c r="I414" s="258"/>
      <c r="J414" s="253"/>
      <c r="K414" s="253"/>
      <c r="L414" s="259"/>
      <c r="M414" s="260"/>
      <c r="N414" s="261"/>
      <c r="O414" s="261"/>
      <c r="P414" s="261"/>
      <c r="Q414" s="261"/>
      <c r="R414" s="261"/>
      <c r="S414" s="261"/>
      <c r="T414" s="26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63" t="s">
        <v>1361</v>
      </c>
      <c r="AU414" s="263" t="s">
        <v>88</v>
      </c>
      <c r="AV414" s="13" t="s">
        <v>88</v>
      </c>
      <c r="AW414" s="13" t="s">
        <v>4</v>
      </c>
      <c r="AX414" s="13" t="s">
        <v>86</v>
      </c>
      <c r="AY414" s="263" t="s">
        <v>159</v>
      </c>
    </row>
    <row r="415" s="2" customFormat="1" ht="24.15" customHeight="1">
      <c r="A415" s="39"/>
      <c r="B415" s="40"/>
      <c r="C415" s="235" t="s">
        <v>435</v>
      </c>
      <c r="D415" s="235" t="s">
        <v>316</v>
      </c>
      <c r="E415" s="236" t="s">
        <v>2303</v>
      </c>
      <c r="F415" s="237" t="s">
        <v>2304</v>
      </c>
      <c r="G415" s="238" t="s">
        <v>1427</v>
      </c>
      <c r="H415" s="239">
        <v>0.043999999999999997</v>
      </c>
      <c r="I415" s="240"/>
      <c r="J415" s="241">
        <f>ROUND(I415*H415,2)</f>
        <v>0</v>
      </c>
      <c r="K415" s="242"/>
      <c r="L415" s="45"/>
      <c r="M415" s="243" t="s">
        <v>1</v>
      </c>
      <c r="N415" s="244" t="s">
        <v>43</v>
      </c>
      <c r="O415" s="92"/>
      <c r="P415" s="231">
        <f>O415*H415</f>
        <v>0</v>
      </c>
      <c r="Q415" s="231">
        <v>0</v>
      </c>
      <c r="R415" s="231">
        <f>Q415*H415</f>
        <v>0</v>
      </c>
      <c r="S415" s="231">
        <v>0</v>
      </c>
      <c r="T415" s="232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3" t="s">
        <v>224</v>
      </c>
      <c r="AT415" s="233" t="s">
        <v>316</v>
      </c>
      <c r="AU415" s="233" t="s">
        <v>88</v>
      </c>
      <c r="AY415" s="18" t="s">
        <v>159</v>
      </c>
      <c r="BE415" s="234">
        <f>IF(N415="základní",J415,0)</f>
        <v>0</v>
      </c>
      <c r="BF415" s="234">
        <f>IF(N415="snížená",J415,0)</f>
        <v>0</v>
      </c>
      <c r="BG415" s="234">
        <f>IF(N415="zákl. přenesená",J415,0)</f>
        <v>0</v>
      </c>
      <c r="BH415" s="234">
        <f>IF(N415="sníž. přenesená",J415,0)</f>
        <v>0</v>
      </c>
      <c r="BI415" s="234">
        <f>IF(N415="nulová",J415,0)</f>
        <v>0</v>
      </c>
      <c r="BJ415" s="18" t="s">
        <v>86</v>
      </c>
      <c r="BK415" s="234">
        <f>ROUND(I415*H415,2)</f>
        <v>0</v>
      </c>
      <c r="BL415" s="18" t="s">
        <v>224</v>
      </c>
      <c r="BM415" s="233" t="s">
        <v>2305</v>
      </c>
    </row>
    <row r="416" s="12" customFormat="1" ht="22.8" customHeight="1">
      <c r="A416" s="12"/>
      <c r="B416" s="204"/>
      <c r="C416" s="205"/>
      <c r="D416" s="206" t="s">
        <v>77</v>
      </c>
      <c r="E416" s="218" t="s">
        <v>1897</v>
      </c>
      <c r="F416" s="218" t="s">
        <v>1898</v>
      </c>
      <c r="G416" s="205"/>
      <c r="H416" s="205"/>
      <c r="I416" s="208"/>
      <c r="J416" s="219">
        <f>BK416</f>
        <v>0</v>
      </c>
      <c r="K416" s="205"/>
      <c r="L416" s="210"/>
      <c r="M416" s="211"/>
      <c r="N416" s="212"/>
      <c r="O416" s="212"/>
      <c r="P416" s="213">
        <f>SUM(P417:P434)</f>
        <v>0</v>
      </c>
      <c r="Q416" s="212"/>
      <c r="R416" s="213">
        <f>SUM(R417:R434)</f>
        <v>0.17434499999999997</v>
      </c>
      <c r="S416" s="212"/>
      <c r="T416" s="214">
        <f>SUM(T417:T434)</f>
        <v>0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215" t="s">
        <v>88</v>
      </c>
      <c r="AT416" s="216" t="s">
        <v>77</v>
      </c>
      <c r="AU416" s="216" t="s">
        <v>86</v>
      </c>
      <c r="AY416" s="215" t="s">
        <v>159</v>
      </c>
      <c r="BK416" s="217">
        <f>SUM(BK417:BK434)</f>
        <v>0</v>
      </c>
    </row>
    <row r="417" s="2" customFormat="1" ht="37.8" customHeight="1">
      <c r="A417" s="39"/>
      <c r="B417" s="40"/>
      <c r="C417" s="235" t="s">
        <v>439</v>
      </c>
      <c r="D417" s="235" t="s">
        <v>316</v>
      </c>
      <c r="E417" s="236" t="s">
        <v>2306</v>
      </c>
      <c r="F417" s="237" t="s">
        <v>2307</v>
      </c>
      <c r="G417" s="238" t="s">
        <v>1478</v>
      </c>
      <c r="H417" s="239">
        <v>126.56999999999999</v>
      </c>
      <c r="I417" s="240"/>
      <c r="J417" s="241">
        <f>ROUND(I417*H417,2)</f>
        <v>0</v>
      </c>
      <c r="K417" s="242"/>
      <c r="L417" s="45"/>
      <c r="M417" s="243" t="s">
        <v>1</v>
      </c>
      <c r="N417" s="244" t="s">
        <v>43</v>
      </c>
      <c r="O417" s="92"/>
      <c r="P417" s="231">
        <f>O417*H417</f>
        <v>0</v>
      </c>
      <c r="Q417" s="231">
        <v>0.001</v>
      </c>
      <c r="R417" s="231">
        <f>Q417*H417</f>
        <v>0.12656999999999999</v>
      </c>
      <c r="S417" s="231">
        <v>0</v>
      </c>
      <c r="T417" s="232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3" t="s">
        <v>224</v>
      </c>
      <c r="AT417" s="233" t="s">
        <v>316</v>
      </c>
      <c r="AU417" s="233" t="s">
        <v>88</v>
      </c>
      <c r="AY417" s="18" t="s">
        <v>159</v>
      </c>
      <c r="BE417" s="234">
        <f>IF(N417="základní",J417,0)</f>
        <v>0</v>
      </c>
      <c r="BF417" s="234">
        <f>IF(N417="snížená",J417,0)</f>
        <v>0</v>
      </c>
      <c r="BG417" s="234">
        <f>IF(N417="zákl. přenesená",J417,0)</f>
        <v>0</v>
      </c>
      <c r="BH417" s="234">
        <f>IF(N417="sníž. přenesená",J417,0)</f>
        <v>0</v>
      </c>
      <c r="BI417" s="234">
        <f>IF(N417="nulová",J417,0)</f>
        <v>0</v>
      </c>
      <c r="BJ417" s="18" t="s">
        <v>86</v>
      </c>
      <c r="BK417" s="234">
        <f>ROUND(I417*H417,2)</f>
        <v>0</v>
      </c>
      <c r="BL417" s="18" t="s">
        <v>224</v>
      </c>
      <c r="BM417" s="233" t="s">
        <v>2308</v>
      </c>
    </row>
    <row r="418" s="15" customFormat="1">
      <c r="A418" s="15"/>
      <c r="B418" s="275"/>
      <c r="C418" s="276"/>
      <c r="D418" s="254" t="s">
        <v>1361</v>
      </c>
      <c r="E418" s="277" t="s">
        <v>1</v>
      </c>
      <c r="F418" s="278" t="s">
        <v>2309</v>
      </c>
      <c r="G418" s="276"/>
      <c r="H418" s="277" t="s">
        <v>1</v>
      </c>
      <c r="I418" s="279"/>
      <c r="J418" s="276"/>
      <c r="K418" s="276"/>
      <c r="L418" s="280"/>
      <c r="M418" s="281"/>
      <c r="N418" s="282"/>
      <c r="O418" s="282"/>
      <c r="P418" s="282"/>
      <c r="Q418" s="282"/>
      <c r="R418" s="282"/>
      <c r="S418" s="282"/>
      <c r="T418" s="283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84" t="s">
        <v>1361</v>
      </c>
      <c r="AU418" s="284" t="s">
        <v>88</v>
      </c>
      <c r="AV418" s="15" t="s">
        <v>86</v>
      </c>
      <c r="AW418" s="15" t="s">
        <v>34</v>
      </c>
      <c r="AX418" s="15" t="s">
        <v>78</v>
      </c>
      <c r="AY418" s="284" t="s">
        <v>159</v>
      </c>
    </row>
    <row r="419" s="13" customFormat="1">
      <c r="A419" s="13"/>
      <c r="B419" s="252"/>
      <c r="C419" s="253"/>
      <c r="D419" s="254" t="s">
        <v>1361</v>
      </c>
      <c r="E419" s="255" t="s">
        <v>1</v>
      </c>
      <c r="F419" s="256" t="s">
        <v>2310</v>
      </c>
      <c r="G419" s="253"/>
      <c r="H419" s="257">
        <v>126.56999999999999</v>
      </c>
      <c r="I419" s="258"/>
      <c r="J419" s="253"/>
      <c r="K419" s="253"/>
      <c r="L419" s="259"/>
      <c r="M419" s="260"/>
      <c r="N419" s="261"/>
      <c r="O419" s="261"/>
      <c r="P419" s="261"/>
      <c r="Q419" s="261"/>
      <c r="R419" s="261"/>
      <c r="S419" s="261"/>
      <c r="T419" s="26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63" t="s">
        <v>1361</v>
      </c>
      <c r="AU419" s="263" t="s">
        <v>88</v>
      </c>
      <c r="AV419" s="13" t="s">
        <v>88</v>
      </c>
      <c r="AW419" s="13" t="s">
        <v>34</v>
      </c>
      <c r="AX419" s="13" t="s">
        <v>78</v>
      </c>
      <c r="AY419" s="263" t="s">
        <v>159</v>
      </c>
    </row>
    <row r="420" s="14" customFormat="1">
      <c r="A420" s="14"/>
      <c r="B420" s="264"/>
      <c r="C420" s="265"/>
      <c r="D420" s="254" t="s">
        <v>1361</v>
      </c>
      <c r="E420" s="266" t="s">
        <v>1</v>
      </c>
      <c r="F420" s="267" t="s">
        <v>1363</v>
      </c>
      <c r="G420" s="265"/>
      <c r="H420" s="268">
        <v>126.56999999999999</v>
      </c>
      <c r="I420" s="269"/>
      <c r="J420" s="265"/>
      <c r="K420" s="265"/>
      <c r="L420" s="270"/>
      <c r="M420" s="271"/>
      <c r="N420" s="272"/>
      <c r="O420" s="272"/>
      <c r="P420" s="272"/>
      <c r="Q420" s="272"/>
      <c r="R420" s="272"/>
      <c r="S420" s="272"/>
      <c r="T420" s="273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74" t="s">
        <v>1361</v>
      </c>
      <c r="AU420" s="274" t="s">
        <v>88</v>
      </c>
      <c r="AV420" s="14" t="s">
        <v>168</v>
      </c>
      <c r="AW420" s="14" t="s">
        <v>34</v>
      </c>
      <c r="AX420" s="14" t="s">
        <v>86</v>
      </c>
      <c r="AY420" s="274" t="s">
        <v>159</v>
      </c>
    </row>
    <row r="421" s="2" customFormat="1" ht="16.5" customHeight="1">
      <c r="A421" s="39"/>
      <c r="B421" s="40"/>
      <c r="C421" s="235" t="s">
        <v>443</v>
      </c>
      <c r="D421" s="235" t="s">
        <v>316</v>
      </c>
      <c r="E421" s="236" t="s">
        <v>2311</v>
      </c>
      <c r="F421" s="237" t="s">
        <v>2312</v>
      </c>
      <c r="G421" s="238" t="s">
        <v>1478</v>
      </c>
      <c r="H421" s="239">
        <v>31.460000000000001</v>
      </c>
      <c r="I421" s="240"/>
      <c r="J421" s="241">
        <f>ROUND(I421*H421,2)</f>
        <v>0</v>
      </c>
      <c r="K421" s="242"/>
      <c r="L421" s="45"/>
      <c r="M421" s="243" t="s">
        <v>1</v>
      </c>
      <c r="N421" s="244" t="s">
        <v>43</v>
      </c>
      <c r="O421" s="92"/>
      <c r="P421" s="231">
        <f>O421*H421</f>
        <v>0</v>
      </c>
      <c r="Q421" s="231">
        <v>5.0000000000000002E-05</v>
      </c>
      <c r="R421" s="231">
        <f>Q421*H421</f>
        <v>0.0015730000000000002</v>
      </c>
      <c r="S421" s="231">
        <v>0</v>
      </c>
      <c r="T421" s="232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3" t="s">
        <v>224</v>
      </c>
      <c r="AT421" s="233" t="s">
        <v>316</v>
      </c>
      <c r="AU421" s="233" t="s">
        <v>88</v>
      </c>
      <c r="AY421" s="18" t="s">
        <v>159</v>
      </c>
      <c r="BE421" s="234">
        <f>IF(N421="základní",J421,0)</f>
        <v>0</v>
      </c>
      <c r="BF421" s="234">
        <f>IF(N421="snížená",J421,0)</f>
        <v>0</v>
      </c>
      <c r="BG421" s="234">
        <f>IF(N421="zákl. přenesená",J421,0)</f>
        <v>0</v>
      </c>
      <c r="BH421" s="234">
        <f>IF(N421="sníž. přenesená",J421,0)</f>
        <v>0</v>
      </c>
      <c r="BI421" s="234">
        <f>IF(N421="nulová",J421,0)</f>
        <v>0</v>
      </c>
      <c r="BJ421" s="18" t="s">
        <v>86</v>
      </c>
      <c r="BK421" s="234">
        <f>ROUND(I421*H421,2)</f>
        <v>0</v>
      </c>
      <c r="BL421" s="18" t="s">
        <v>224</v>
      </c>
      <c r="BM421" s="233" t="s">
        <v>2313</v>
      </c>
    </row>
    <row r="422" s="15" customFormat="1">
      <c r="A422" s="15"/>
      <c r="B422" s="275"/>
      <c r="C422" s="276"/>
      <c r="D422" s="254" t="s">
        <v>1361</v>
      </c>
      <c r="E422" s="277" t="s">
        <v>1</v>
      </c>
      <c r="F422" s="278" t="s">
        <v>2314</v>
      </c>
      <c r="G422" s="276"/>
      <c r="H422" s="277" t="s">
        <v>1</v>
      </c>
      <c r="I422" s="279"/>
      <c r="J422" s="276"/>
      <c r="K422" s="276"/>
      <c r="L422" s="280"/>
      <c r="M422" s="281"/>
      <c r="N422" s="282"/>
      <c r="O422" s="282"/>
      <c r="P422" s="282"/>
      <c r="Q422" s="282"/>
      <c r="R422" s="282"/>
      <c r="S422" s="282"/>
      <c r="T422" s="283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84" t="s">
        <v>1361</v>
      </c>
      <c r="AU422" s="284" t="s">
        <v>88</v>
      </c>
      <c r="AV422" s="15" t="s">
        <v>86</v>
      </c>
      <c r="AW422" s="15" t="s">
        <v>34</v>
      </c>
      <c r="AX422" s="15" t="s">
        <v>78</v>
      </c>
      <c r="AY422" s="284" t="s">
        <v>159</v>
      </c>
    </row>
    <row r="423" s="13" customFormat="1">
      <c r="A423" s="13"/>
      <c r="B423" s="252"/>
      <c r="C423" s="253"/>
      <c r="D423" s="254" t="s">
        <v>1361</v>
      </c>
      <c r="E423" s="255" t="s">
        <v>1</v>
      </c>
      <c r="F423" s="256" t="s">
        <v>2315</v>
      </c>
      <c r="G423" s="253"/>
      <c r="H423" s="257">
        <v>31.460000000000001</v>
      </c>
      <c r="I423" s="258"/>
      <c r="J423" s="253"/>
      <c r="K423" s="253"/>
      <c r="L423" s="259"/>
      <c r="M423" s="260"/>
      <c r="N423" s="261"/>
      <c r="O423" s="261"/>
      <c r="P423" s="261"/>
      <c r="Q423" s="261"/>
      <c r="R423" s="261"/>
      <c r="S423" s="261"/>
      <c r="T423" s="26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63" t="s">
        <v>1361</v>
      </c>
      <c r="AU423" s="263" t="s">
        <v>88</v>
      </c>
      <c r="AV423" s="13" t="s">
        <v>88</v>
      </c>
      <c r="AW423" s="13" t="s">
        <v>34</v>
      </c>
      <c r="AX423" s="13" t="s">
        <v>78</v>
      </c>
      <c r="AY423" s="263" t="s">
        <v>159</v>
      </c>
    </row>
    <row r="424" s="14" customFormat="1">
      <c r="A424" s="14"/>
      <c r="B424" s="264"/>
      <c r="C424" s="265"/>
      <c r="D424" s="254" t="s">
        <v>1361</v>
      </c>
      <c r="E424" s="266" t="s">
        <v>1</v>
      </c>
      <c r="F424" s="267" t="s">
        <v>1363</v>
      </c>
      <c r="G424" s="265"/>
      <c r="H424" s="268">
        <v>31.460000000000001</v>
      </c>
      <c r="I424" s="269"/>
      <c r="J424" s="265"/>
      <c r="K424" s="265"/>
      <c r="L424" s="270"/>
      <c r="M424" s="271"/>
      <c r="N424" s="272"/>
      <c r="O424" s="272"/>
      <c r="P424" s="272"/>
      <c r="Q424" s="272"/>
      <c r="R424" s="272"/>
      <c r="S424" s="272"/>
      <c r="T424" s="27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74" t="s">
        <v>1361</v>
      </c>
      <c r="AU424" s="274" t="s">
        <v>88</v>
      </c>
      <c r="AV424" s="14" t="s">
        <v>168</v>
      </c>
      <c r="AW424" s="14" t="s">
        <v>34</v>
      </c>
      <c r="AX424" s="14" t="s">
        <v>86</v>
      </c>
      <c r="AY424" s="274" t="s">
        <v>159</v>
      </c>
    </row>
    <row r="425" s="2" customFormat="1" ht="24.15" customHeight="1">
      <c r="A425" s="39"/>
      <c r="B425" s="40"/>
      <c r="C425" s="220" t="s">
        <v>447</v>
      </c>
      <c r="D425" s="220" t="s">
        <v>163</v>
      </c>
      <c r="E425" s="221" t="s">
        <v>2316</v>
      </c>
      <c r="F425" s="222" t="s">
        <v>2317</v>
      </c>
      <c r="G425" s="223" t="s">
        <v>1419</v>
      </c>
      <c r="H425" s="224">
        <v>1.21</v>
      </c>
      <c r="I425" s="225"/>
      <c r="J425" s="226">
        <f>ROUND(I425*H425,2)</f>
        <v>0</v>
      </c>
      <c r="K425" s="227"/>
      <c r="L425" s="228"/>
      <c r="M425" s="229" t="s">
        <v>1</v>
      </c>
      <c r="N425" s="230" t="s">
        <v>43</v>
      </c>
      <c r="O425" s="92"/>
      <c r="P425" s="231">
        <f>O425*H425</f>
        <v>0</v>
      </c>
      <c r="Q425" s="231">
        <v>0.025999999999999999</v>
      </c>
      <c r="R425" s="231">
        <f>Q425*H425</f>
        <v>0.031459999999999995</v>
      </c>
      <c r="S425" s="231">
        <v>0</v>
      </c>
      <c r="T425" s="232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3" t="s">
        <v>295</v>
      </c>
      <c r="AT425" s="233" t="s">
        <v>163</v>
      </c>
      <c r="AU425" s="233" t="s">
        <v>88</v>
      </c>
      <c r="AY425" s="18" t="s">
        <v>159</v>
      </c>
      <c r="BE425" s="234">
        <f>IF(N425="základní",J425,0)</f>
        <v>0</v>
      </c>
      <c r="BF425" s="234">
        <f>IF(N425="snížená",J425,0)</f>
        <v>0</v>
      </c>
      <c r="BG425" s="234">
        <f>IF(N425="zákl. přenesená",J425,0)</f>
        <v>0</v>
      </c>
      <c r="BH425" s="234">
        <f>IF(N425="sníž. přenesená",J425,0)</f>
        <v>0</v>
      </c>
      <c r="BI425" s="234">
        <f>IF(N425="nulová",J425,0)</f>
        <v>0</v>
      </c>
      <c r="BJ425" s="18" t="s">
        <v>86</v>
      </c>
      <c r="BK425" s="234">
        <f>ROUND(I425*H425,2)</f>
        <v>0</v>
      </c>
      <c r="BL425" s="18" t="s">
        <v>224</v>
      </c>
      <c r="BM425" s="233" t="s">
        <v>2318</v>
      </c>
    </row>
    <row r="426" s="15" customFormat="1">
      <c r="A426" s="15"/>
      <c r="B426" s="275"/>
      <c r="C426" s="276"/>
      <c r="D426" s="254" t="s">
        <v>1361</v>
      </c>
      <c r="E426" s="277" t="s">
        <v>1</v>
      </c>
      <c r="F426" s="278" t="s">
        <v>2314</v>
      </c>
      <c r="G426" s="276"/>
      <c r="H426" s="277" t="s">
        <v>1</v>
      </c>
      <c r="I426" s="279"/>
      <c r="J426" s="276"/>
      <c r="K426" s="276"/>
      <c r="L426" s="280"/>
      <c r="M426" s="281"/>
      <c r="N426" s="282"/>
      <c r="O426" s="282"/>
      <c r="P426" s="282"/>
      <c r="Q426" s="282"/>
      <c r="R426" s="282"/>
      <c r="S426" s="282"/>
      <c r="T426" s="283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84" t="s">
        <v>1361</v>
      </c>
      <c r="AU426" s="284" t="s">
        <v>88</v>
      </c>
      <c r="AV426" s="15" t="s">
        <v>86</v>
      </c>
      <c r="AW426" s="15" t="s">
        <v>34</v>
      </c>
      <c r="AX426" s="15" t="s">
        <v>78</v>
      </c>
      <c r="AY426" s="284" t="s">
        <v>159</v>
      </c>
    </row>
    <row r="427" s="13" customFormat="1">
      <c r="A427" s="13"/>
      <c r="B427" s="252"/>
      <c r="C427" s="253"/>
      <c r="D427" s="254" t="s">
        <v>1361</v>
      </c>
      <c r="E427" s="255" t="s">
        <v>1</v>
      </c>
      <c r="F427" s="256" t="s">
        <v>2319</v>
      </c>
      <c r="G427" s="253"/>
      <c r="H427" s="257">
        <v>1.21</v>
      </c>
      <c r="I427" s="258"/>
      <c r="J427" s="253"/>
      <c r="K427" s="253"/>
      <c r="L427" s="259"/>
      <c r="M427" s="260"/>
      <c r="N427" s="261"/>
      <c r="O427" s="261"/>
      <c r="P427" s="261"/>
      <c r="Q427" s="261"/>
      <c r="R427" s="261"/>
      <c r="S427" s="261"/>
      <c r="T427" s="26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63" t="s">
        <v>1361</v>
      </c>
      <c r="AU427" s="263" t="s">
        <v>88</v>
      </c>
      <c r="AV427" s="13" t="s">
        <v>88</v>
      </c>
      <c r="AW427" s="13" t="s">
        <v>34</v>
      </c>
      <c r="AX427" s="13" t="s">
        <v>78</v>
      </c>
      <c r="AY427" s="263" t="s">
        <v>159</v>
      </c>
    </row>
    <row r="428" s="14" customFormat="1">
      <c r="A428" s="14"/>
      <c r="B428" s="264"/>
      <c r="C428" s="265"/>
      <c r="D428" s="254" t="s">
        <v>1361</v>
      </c>
      <c r="E428" s="266" t="s">
        <v>1</v>
      </c>
      <c r="F428" s="267" t="s">
        <v>1363</v>
      </c>
      <c r="G428" s="265"/>
      <c r="H428" s="268">
        <v>1.21</v>
      </c>
      <c r="I428" s="269"/>
      <c r="J428" s="265"/>
      <c r="K428" s="265"/>
      <c r="L428" s="270"/>
      <c r="M428" s="271"/>
      <c r="N428" s="272"/>
      <c r="O428" s="272"/>
      <c r="P428" s="272"/>
      <c r="Q428" s="272"/>
      <c r="R428" s="272"/>
      <c r="S428" s="272"/>
      <c r="T428" s="273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74" t="s">
        <v>1361</v>
      </c>
      <c r="AU428" s="274" t="s">
        <v>88</v>
      </c>
      <c r="AV428" s="14" t="s">
        <v>168</v>
      </c>
      <c r="AW428" s="14" t="s">
        <v>34</v>
      </c>
      <c r="AX428" s="14" t="s">
        <v>86</v>
      </c>
      <c r="AY428" s="274" t="s">
        <v>159</v>
      </c>
    </row>
    <row r="429" s="2" customFormat="1" ht="33" customHeight="1">
      <c r="A429" s="39"/>
      <c r="B429" s="40"/>
      <c r="C429" s="235" t="s">
        <v>451</v>
      </c>
      <c r="D429" s="235" t="s">
        <v>316</v>
      </c>
      <c r="E429" s="236" t="s">
        <v>1908</v>
      </c>
      <c r="F429" s="237" t="s">
        <v>2320</v>
      </c>
      <c r="G429" s="238" t="s">
        <v>1478</v>
      </c>
      <c r="H429" s="239">
        <v>14.742000000000001</v>
      </c>
      <c r="I429" s="240"/>
      <c r="J429" s="241">
        <f>ROUND(I429*H429,2)</f>
        <v>0</v>
      </c>
      <c r="K429" s="242"/>
      <c r="L429" s="45"/>
      <c r="M429" s="243" t="s">
        <v>1</v>
      </c>
      <c r="N429" s="244" t="s">
        <v>43</v>
      </c>
      <c r="O429" s="92"/>
      <c r="P429" s="231">
        <f>O429*H429</f>
        <v>0</v>
      </c>
      <c r="Q429" s="231">
        <v>0.001</v>
      </c>
      <c r="R429" s="231">
        <f>Q429*H429</f>
        <v>0.014742000000000002</v>
      </c>
      <c r="S429" s="231">
        <v>0</v>
      </c>
      <c r="T429" s="232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3" t="s">
        <v>224</v>
      </c>
      <c r="AT429" s="233" t="s">
        <v>316</v>
      </c>
      <c r="AU429" s="233" t="s">
        <v>88</v>
      </c>
      <c r="AY429" s="18" t="s">
        <v>159</v>
      </c>
      <c r="BE429" s="234">
        <f>IF(N429="základní",J429,0)</f>
        <v>0</v>
      </c>
      <c r="BF429" s="234">
        <f>IF(N429="snížená",J429,0)</f>
        <v>0</v>
      </c>
      <c r="BG429" s="234">
        <f>IF(N429="zákl. přenesená",J429,0)</f>
        <v>0</v>
      </c>
      <c r="BH429" s="234">
        <f>IF(N429="sníž. přenesená",J429,0)</f>
        <v>0</v>
      </c>
      <c r="BI429" s="234">
        <f>IF(N429="nulová",J429,0)</f>
        <v>0</v>
      </c>
      <c r="BJ429" s="18" t="s">
        <v>86</v>
      </c>
      <c r="BK429" s="234">
        <f>ROUND(I429*H429,2)</f>
        <v>0</v>
      </c>
      <c r="BL429" s="18" t="s">
        <v>224</v>
      </c>
      <c r="BM429" s="233" t="s">
        <v>2321</v>
      </c>
    </row>
    <row r="430" s="15" customFormat="1">
      <c r="A430" s="15"/>
      <c r="B430" s="275"/>
      <c r="C430" s="276"/>
      <c r="D430" s="254" t="s">
        <v>1361</v>
      </c>
      <c r="E430" s="277" t="s">
        <v>1</v>
      </c>
      <c r="F430" s="278" t="s">
        <v>2177</v>
      </c>
      <c r="G430" s="276"/>
      <c r="H430" s="277" t="s">
        <v>1</v>
      </c>
      <c r="I430" s="279"/>
      <c r="J430" s="276"/>
      <c r="K430" s="276"/>
      <c r="L430" s="280"/>
      <c r="M430" s="281"/>
      <c r="N430" s="282"/>
      <c r="O430" s="282"/>
      <c r="P430" s="282"/>
      <c r="Q430" s="282"/>
      <c r="R430" s="282"/>
      <c r="S430" s="282"/>
      <c r="T430" s="283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84" t="s">
        <v>1361</v>
      </c>
      <c r="AU430" s="284" t="s">
        <v>88</v>
      </c>
      <c r="AV430" s="15" t="s">
        <v>86</v>
      </c>
      <c r="AW430" s="15" t="s">
        <v>34</v>
      </c>
      <c r="AX430" s="15" t="s">
        <v>78</v>
      </c>
      <c r="AY430" s="284" t="s">
        <v>159</v>
      </c>
    </row>
    <row r="431" s="15" customFormat="1">
      <c r="A431" s="15"/>
      <c r="B431" s="275"/>
      <c r="C431" s="276"/>
      <c r="D431" s="254" t="s">
        <v>1361</v>
      </c>
      <c r="E431" s="277" t="s">
        <v>1</v>
      </c>
      <c r="F431" s="278" t="s">
        <v>2322</v>
      </c>
      <c r="G431" s="276"/>
      <c r="H431" s="277" t="s">
        <v>1</v>
      </c>
      <c r="I431" s="279"/>
      <c r="J431" s="276"/>
      <c r="K431" s="276"/>
      <c r="L431" s="280"/>
      <c r="M431" s="281"/>
      <c r="N431" s="282"/>
      <c r="O431" s="282"/>
      <c r="P431" s="282"/>
      <c r="Q431" s="282"/>
      <c r="R431" s="282"/>
      <c r="S431" s="282"/>
      <c r="T431" s="283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84" t="s">
        <v>1361</v>
      </c>
      <c r="AU431" s="284" t="s">
        <v>88</v>
      </c>
      <c r="AV431" s="15" t="s">
        <v>86</v>
      </c>
      <c r="AW431" s="15" t="s">
        <v>34</v>
      </c>
      <c r="AX431" s="15" t="s">
        <v>78</v>
      </c>
      <c r="AY431" s="284" t="s">
        <v>159</v>
      </c>
    </row>
    <row r="432" s="13" customFormat="1">
      <c r="A432" s="13"/>
      <c r="B432" s="252"/>
      <c r="C432" s="253"/>
      <c r="D432" s="254" t="s">
        <v>1361</v>
      </c>
      <c r="E432" s="255" t="s">
        <v>1</v>
      </c>
      <c r="F432" s="256" t="s">
        <v>2323</v>
      </c>
      <c r="G432" s="253"/>
      <c r="H432" s="257">
        <v>14.742000000000001</v>
      </c>
      <c r="I432" s="258"/>
      <c r="J432" s="253"/>
      <c r="K432" s="253"/>
      <c r="L432" s="259"/>
      <c r="M432" s="260"/>
      <c r="N432" s="261"/>
      <c r="O432" s="261"/>
      <c r="P432" s="261"/>
      <c r="Q432" s="261"/>
      <c r="R432" s="261"/>
      <c r="S432" s="261"/>
      <c r="T432" s="26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63" t="s">
        <v>1361</v>
      </c>
      <c r="AU432" s="263" t="s">
        <v>88</v>
      </c>
      <c r="AV432" s="13" t="s">
        <v>88</v>
      </c>
      <c r="AW432" s="13" t="s">
        <v>34</v>
      </c>
      <c r="AX432" s="13" t="s">
        <v>78</v>
      </c>
      <c r="AY432" s="263" t="s">
        <v>159</v>
      </c>
    </row>
    <row r="433" s="14" customFormat="1">
      <c r="A433" s="14"/>
      <c r="B433" s="264"/>
      <c r="C433" s="265"/>
      <c r="D433" s="254" t="s">
        <v>1361</v>
      </c>
      <c r="E433" s="266" t="s">
        <v>1</v>
      </c>
      <c r="F433" s="267" t="s">
        <v>1363</v>
      </c>
      <c r="G433" s="265"/>
      <c r="H433" s="268">
        <v>14.742000000000001</v>
      </c>
      <c r="I433" s="269"/>
      <c r="J433" s="265"/>
      <c r="K433" s="265"/>
      <c r="L433" s="270"/>
      <c r="M433" s="271"/>
      <c r="N433" s="272"/>
      <c r="O433" s="272"/>
      <c r="P433" s="272"/>
      <c r="Q433" s="272"/>
      <c r="R433" s="272"/>
      <c r="S433" s="272"/>
      <c r="T433" s="27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74" t="s">
        <v>1361</v>
      </c>
      <c r="AU433" s="274" t="s">
        <v>88</v>
      </c>
      <c r="AV433" s="14" t="s">
        <v>168</v>
      </c>
      <c r="AW433" s="14" t="s">
        <v>34</v>
      </c>
      <c r="AX433" s="14" t="s">
        <v>86</v>
      </c>
      <c r="AY433" s="274" t="s">
        <v>159</v>
      </c>
    </row>
    <row r="434" s="2" customFormat="1" ht="24.15" customHeight="1">
      <c r="A434" s="39"/>
      <c r="B434" s="40"/>
      <c r="C434" s="235" t="s">
        <v>455</v>
      </c>
      <c r="D434" s="235" t="s">
        <v>316</v>
      </c>
      <c r="E434" s="236" t="s">
        <v>2324</v>
      </c>
      <c r="F434" s="237" t="s">
        <v>2325</v>
      </c>
      <c r="G434" s="238" t="s">
        <v>2326</v>
      </c>
      <c r="H434" s="299"/>
      <c r="I434" s="240"/>
      <c r="J434" s="241">
        <f>ROUND(I434*H434,2)</f>
        <v>0</v>
      </c>
      <c r="K434" s="242"/>
      <c r="L434" s="45"/>
      <c r="M434" s="243" t="s">
        <v>1</v>
      </c>
      <c r="N434" s="244" t="s">
        <v>43</v>
      </c>
      <c r="O434" s="92"/>
      <c r="P434" s="231">
        <f>O434*H434</f>
        <v>0</v>
      </c>
      <c r="Q434" s="231">
        <v>0</v>
      </c>
      <c r="R434" s="231">
        <f>Q434*H434</f>
        <v>0</v>
      </c>
      <c r="S434" s="231">
        <v>0</v>
      </c>
      <c r="T434" s="232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3" t="s">
        <v>224</v>
      </c>
      <c r="AT434" s="233" t="s">
        <v>316</v>
      </c>
      <c r="AU434" s="233" t="s">
        <v>88</v>
      </c>
      <c r="AY434" s="18" t="s">
        <v>159</v>
      </c>
      <c r="BE434" s="234">
        <f>IF(N434="základní",J434,0)</f>
        <v>0</v>
      </c>
      <c r="BF434" s="234">
        <f>IF(N434="snížená",J434,0)</f>
        <v>0</v>
      </c>
      <c r="BG434" s="234">
        <f>IF(N434="zákl. přenesená",J434,0)</f>
        <v>0</v>
      </c>
      <c r="BH434" s="234">
        <f>IF(N434="sníž. přenesená",J434,0)</f>
        <v>0</v>
      </c>
      <c r="BI434" s="234">
        <f>IF(N434="nulová",J434,0)</f>
        <v>0</v>
      </c>
      <c r="BJ434" s="18" t="s">
        <v>86</v>
      </c>
      <c r="BK434" s="234">
        <f>ROUND(I434*H434,2)</f>
        <v>0</v>
      </c>
      <c r="BL434" s="18" t="s">
        <v>224</v>
      </c>
      <c r="BM434" s="233" t="s">
        <v>2327</v>
      </c>
    </row>
    <row r="435" s="12" customFormat="1" ht="25.92" customHeight="1">
      <c r="A435" s="12"/>
      <c r="B435" s="204"/>
      <c r="C435" s="205"/>
      <c r="D435" s="206" t="s">
        <v>77</v>
      </c>
      <c r="E435" s="207" t="s">
        <v>2328</v>
      </c>
      <c r="F435" s="207" t="s">
        <v>274</v>
      </c>
      <c r="G435" s="205"/>
      <c r="H435" s="205"/>
      <c r="I435" s="208"/>
      <c r="J435" s="209">
        <f>BK435</f>
        <v>0</v>
      </c>
      <c r="K435" s="205"/>
      <c r="L435" s="210"/>
      <c r="M435" s="211"/>
      <c r="N435" s="212"/>
      <c r="O435" s="212"/>
      <c r="P435" s="213">
        <f>P436</f>
        <v>0</v>
      </c>
      <c r="Q435" s="212"/>
      <c r="R435" s="213">
        <f>R436</f>
        <v>0</v>
      </c>
      <c r="S435" s="212"/>
      <c r="T435" s="214">
        <f>T436</f>
        <v>0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15" t="s">
        <v>162</v>
      </c>
      <c r="AT435" s="216" t="s">
        <v>77</v>
      </c>
      <c r="AU435" s="216" t="s">
        <v>78</v>
      </c>
      <c r="AY435" s="215" t="s">
        <v>159</v>
      </c>
      <c r="BK435" s="217">
        <f>BK436</f>
        <v>0</v>
      </c>
    </row>
    <row r="436" s="2" customFormat="1" ht="16.5" customHeight="1">
      <c r="A436" s="39"/>
      <c r="B436" s="40"/>
      <c r="C436" s="235" t="s">
        <v>459</v>
      </c>
      <c r="D436" s="235" t="s">
        <v>316</v>
      </c>
      <c r="E436" s="236" t="s">
        <v>2329</v>
      </c>
      <c r="F436" s="237" t="s">
        <v>2330</v>
      </c>
      <c r="G436" s="238" t="s">
        <v>166</v>
      </c>
      <c r="H436" s="239">
        <v>1</v>
      </c>
      <c r="I436" s="240"/>
      <c r="J436" s="241">
        <f>ROUND(I436*H436,2)</f>
        <v>0</v>
      </c>
      <c r="K436" s="242"/>
      <c r="L436" s="45"/>
      <c r="M436" s="245" t="s">
        <v>1</v>
      </c>
      <c r="N436" s="246" t="s">
        <v>43</v>
      </c>
      <c r="O436" s="247"/>
      <c r="P436" s="248">
        <f>O436*H436</f>
        <v>0</v>
      </c>
      <c r="Q436" s="248">
        <v>0</v>
      </c>
      <c r="R436" s="248">
        <f>Q436*H436</f>
        <v>0</v>
      </c>
      <c r="S436" s="248">
        <v>0</v>
      </c>
      <c r="T436" s="249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3" t="s">
        <v>2331</v>
      </c>
      <c r="AT436" s="233" t="s">
        <v>316</v>
      </c>
      <c r="AU436" s="233" t="s">
        <v>86</v>
      </c>
      <c r="AY436" s="18" t="s">
        <v>159</v>
      </c>
      <c r="BE436" s="234">
        <f>IF(N436="základní",J436,0)</f>
        <v>0</v>
      </c>
      <c r="BF436" s="234">
        <f>IF(N436="snížená",J436,0)</f>
        <v>0</v>
      </c>
      <c r="BG436" s="234">
        <f>IF(N436="zákl. přenesená",J436,0)</f>
        <v>0</v>
      </c>
      <c r="BH436" s="234">
        <f>IF(N436="sníž. přenesená",J436,0)</f>
        <v>0</v>
      </c>
      <c r="BI436" s="234">
        <f>IF(N436="nulová",J436,0)</f>
        <v>0</v>
      </c>
      <c r="BJ436" s="18" t="s">
        <v>86</v>
      </c>
      <c r="BK436" s="234">
        <f>ROUND(I436*H436,2)</f>
        <v>0</v>
      </c>
      <c r="BL436" s="18" t="s">
        <v>2331</v>
      </c>
      <c r="BM436" s="233" t="s">
        <v>2332</v>
      </c>
    </row>
    <row r="437" s="2" customFormat="1" ht="6.96" customHeight="1">
      <c r="A437" s="39"/>
      <c r="B437" s="67"/>
      <c r="C437" s="68"/>
      <c r="D437" s="68"/>
      <c r="E437" s="68"/>
      <c r="F437" s="68"/>
      <c r="G437" s="68"/>
      <c r="H437" s="68"/>
      <c r="I437" s="68"/>
      <c r="J437" s="68"/>
      <c r="K437" s="68"/>
      <c r="L437" s="45"/>
      <c r="M437" s="39"/>
      <c r="O437" s="39"/>
      <c r="P437" s="39"/>
      <c r="Q437" s="39"/>
      <c r="R437" s="39"/>
      <c r="S437" s="39"/>
      <c r="T437" s="39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</row>
  </sheetData>
  <sheetProtection sheet="1" autoFilter="0" formatColumns="0" formatRows="0" objects="1" scenarios="1" spinCount="100000" saltValue="etC8L4hYIBM1fnht1vvgorTv3Z7bjUQlRvto/7yKwdT4996ks4OlK/IK1ppzSz6aX0QCsM59RG0Bz/TvxzUBDA==" hashValue="mveoKVeJ94Uj4vpWWF2nK82OsgJ1B/Db+CEbfU9Q5O897SGwrPUtZJ2Xp4/rZOtaPNwck5MvZYJ96JAkJsBcJQ==" algorithmName="SHA-512" password="CC35"/>
  <autoFilter ref="C128:K436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128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Přestavlky – čistírna odpadních vod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2333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29. 8. 2023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27</v>
      </c>
      <c r="J21" s="144" t="s">
        <v>33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23.25" customHeight="1">
      <c r="A27" s="146"/>
      <c r="B27" s="147"/>
      <c r="C27" s="146"/>
      <c r="D27" s="146"/>
      <c r="E27" s="148" t="s">
        <v>2334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ROUND((SUM(BE121:BE208)),  2)</f>
        <v>0</v>
      </c>
      <c r="G33" s="39"/>
      <c r="H33" s="39"/>
      <c r="I33" s="156">
        <v>0.20999999999999999</v>
      </c>
      <c r="J33" s="155">
        <f>ROUND(((SUM(BE121:BE208))*I33),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ROUND((SUM(BF121:BF208)),  2)</f>
        <v>0</v>
      </c>
      <c r="G34" s="39"/>
      <c r="H34" s="39"/>
      <c r="I34" s="156">
        <v>0.14999999999999999</v>
      </c>
      <c r="J34" s="155">
        <f>ROUND(((SUM(BF121:BF208))*I34),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ROUND((SUM(BG121:BG208)),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ROUND((SUM(BH121:BH208)),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ROUND((SUM(BI121:BI208)),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Přestavlky – čistírna odpadních vod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04 - Zpevněné plochy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29. 8. 2023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Obec Přestavlky</v>
      </c>
      <c r="G91" s="41"/>
      <c r="H91" s="41"/>
      <c r="I91" s="33" t="s">
        <v>30</v>
      </c>
      <c r="J91" s="37" t="str">
        <f>E21</f>
        <v xml:space="preserve">ENVISYSTEM, s.r.o., U Nikolajky 15, 15000  Praha 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132</v>
      </c>
      <c r="D94" s="177"/>
      <c r="E94" s="177"/>
      <c r="F94" s="177"/>
      <c r="G94" s="177"/>
      <c r="H94" s="177"/>
      <c r="I94" s="177"/>
      <c r="J94" s="178" t="s">
        <v>133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134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135</v>
      </c>
    </row>
    <row r="97" s="9" customFormat="1" ht="24.96" customHeight="1">
      <c r="A97" s="9"/>
      <c r="B97" s="180"/>
      <c r="C97" s="181"/>
      <c r="D97" s="182" t="s">
        <v>1327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1328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2335</v>
      </c>
      <c r="E99" s="189"/>
      <c r="F99" s="189"/>
      <c r="G99" s="189"/>
      <c r="H99" s="189"/>
      <c r="I99" s="189"/>
      <c r="J99" s="190">
        <f>J159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1334</v>
      </c>
      <c r="E100" s="189"/>
      <c r="F100" s="189"/>
      <c r="G100" s="189"/>
      <c r="H100" s="189"/>
      <c r="I100" s="189"/>
      <c r="J100" s="190">
        <f>J182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1336</v>
      </c>
      <c r="E101" s="189"/>
      <c r="F101" s="189"/>
      <c r="G101" s="189"/>
      <c r="H101" s="189"/>
      <c r="I101" s="189"/>
      <c r="J101" s="190">
        <f>J202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144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Přestavlky – čistírna odpadních vod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129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SO 04 - Zpevněné plochy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 xml:space="preserve"> </v>
      </c>
      <c r="G115" s="41"/>
      <c r="H115" s="41"/>
      <c r="I115" s="33" t="s">
        <v>22</v>
      </c>
      <c r="J115" s="80" t="str">
        <f>IF(J12="","",J12)</f>
        <v>29. 8. 2023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40.05" customHeight="1">
      <c r="A117" s="39"/>
      <c r="B117" s="40"/>
      <c r="C117" s="33" t="s">
        <v>24</v>
      </c>
      <c r="D117" s="41"/>
      <c r="E117" s="41"/>
      <c r="F117" s="28" t="str">
        <f>E15</f>
        <v>Obec Přestavlky</v>
      </c>
      <c r="G117" s="41"/>
      <c r="H117" s="41"/>
      <c r="I117" s="33" t="s">
        <v>30</v>
      </c>
      <c r="J117" s="37" t="str">
        <f>E21</f>
        <v xml:space="preserve">ENVISYSTEM, s.r.o., U Nikolajky 15, 15000  Praha 5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35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145</v>
      </c>
      <c r="D120" s="195" t="s">
        <v>63</v>
      </c>
      <c r="E120" s="195" t="s">
        <v>59</v>
      </c>
      <c r="F120" s="195" t="s">
        <v>60</v>
      </c>
      <c r="G120" s="195" t="s">
        <v>146</v>
      </c>
      <c r="H120" s="195" t="s">
        <v>147</v>
      </c>
      <c r="I120" s="195" t="s">
        <v>148</v>
      </c>
      <c r="J120" s="196" t="s">
        <v>133</v>
      </c>
      <c r="K120" s="197" t="s">
        <v>149</v>
      </c>
      <c r="L120" s="198"/>
      <c r="M120" s="101" t="s">
        <v>1</v>
      </c>
      <c r="N120" s="102" t="s">
        <v>42</v>
      </c>
      <c r="O120" s="102" t="s">
        <v>150</v>
      </c>
      <c r="P120" s="102" t="s">
        <v>151</v>
      </c>
      <c r="Q120" s="102" t="s">
        <v>152</v>
      </c>
      <c r="R120" s="102" t="s">
        <v>153</v>
      </c>
      <c r="S120" s="102" t="s">
        <v>154</v>
      </c>
      <c r="T120" s="103" t="s">
        <v>155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156</v>
      </c>
      <c r="D121" s="41"/>
      <c r="E121" s="41"/>
      <c r="F121" s="41"/>
      <c r="G121" s="41"/>
      <c r="H121" s="41"/>
      <c r="I121" s="41"/>
      <c r="J121" s="199">
        <f>BK121</f>
        <v>0</v>
      </c>
      <c r="K121" s="41"/>
      <c r="L121" s="45"/>
      <c r="M121" s="104"/>
      <c r="N121" s="200"/>
      <c r="O121" s="105"/>
      <c r="P121" s="201">
        <f>P122</f>
        <v>0</v>
      </c>
      <c r="Q121" s="105"/>
      <c r="R121" s="201">
        <f>R122</f>
        <v>297.95498700000002</v>
      </c>
      <c r="S121" s="105"/>
      <c r="T121" s="202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77</v>
      </c>
      <c r="AU121" s="18" t="s">
        <v>135</v>
      </c>
      <c r="BK121" s="203">
        <f>BK122</f>
        <v>0</v>
      </c>
    </row>
    <row r="122" s="12" customFormat="1" ht="25.92" customHeight="1">
      <c r="A122" s="12"/>
      <c r="B122" s="204"/>
      <c r="C122" s="205"/>
      <c r="D122" s="206" t="s">
        <v>77</v>
      </c>
      <c r="E122" s="207" t="s">
        <v>1354</v>
      </c>
      <c r="F122" s="207" t="s">
        <v>1355</v>
      </c>
      <c r="G122" s="205"/>
      <c r="H122" s="205"/>
      <c r="I122" s="208"/>
      <c r="J122" s="209">
        <f>BK122</f>
        <v>0</v>
      </c>
      <c r="K122" s="205"/>
      <c r="L122" s="210"/>
      <c r="M122" s="211"/>
      <c r="N122" s="212"/>
      <c r="O122" s="212"/>
      <c r="P122" s="213">
        <f>P123+P159+P182+P202</f>
        <v>0</v>
      </c>
      <c r="Q122" s="212"/>
      <c r="R122" s="213">
        <f>R123+R159+R182+R202</f>
        <v>297.95498700000002</v>
      </c>
      <c r="S122" s="212"/>
      <c r="T122" s="214">
        <f>T123+T159+T182+T202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162</v>
      </c>
      <c r="AT122" s="216" t="s">
        <v>77</v>
      </c>
      <c r="AU122" s="216" t="s">
        <v>78</v>
      </c>
      <c r="AY122" s="215" t="s">
        <v>159</v>
      </c>
      <c r="BK122" s="217">
        <f>BK123+BK159+BK182+BK202</f>
        <v>0</v>
      </c>
    </row>
    <row r="123" s="12" customFormat="1" ht="22.8" customHeight="1">
      <c r="A123" s="12"/>
      <c r="B123" s="204"/>
      <c r="C123" s="205"/>
      <c r="D123" s="206" t="s">
        <v>77</v>
      </c>
      <c r="E123" s="218" t="s">
        <v>86</v>
      </c>
      <c r="F123" s="218" t="s">
        <v>1356</v>
      </c>
      <c r="G123" s="205"/>
      <c r="H123" s="205"/>
      <c r="I123" s="208"/>
      <c r="J123" s="219">
        <f>BK123</f>
        <v>0</v>
      </c>
      <c r="K123" s="205"/>
      <c r="L123" s="210"/>
      <c r="M123" s="211"/>
      <c r="N123" s="212"/>
      <c r="O123" s="212"/>
      <c r="P123" s="213">
        <f>SUM(P124:P158)</f>
        <v>0</v>
      </c>
      <c r="Q123" s="212"/>
      <c r="R123" s="213">
        <f>SUM(R124:R158)</f>
        <v>7.4720000000000004</v>
      </c>
      <c r="S123" s="212"/>
      <c r="T123" s="214">
        <f>SUM(T124:T158)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162</v>
      </c>
      <c r="AT123" s="216" t="s">
        <v>77</v>
      </c>
      <c r="AU123" s="216" t="s">
        <v>86</v>
      </c>
      <c r="AY123" s="215" t="s">
        <v>159</v>
      </c>
      <c r="BK123" s="217">
        <f>SUM(BK124:BK158)</f>
        <v>0</v>
      </c>
    </row>
    <row r="124" s="2" customFormat="1" ht="24.15" customHeight="1">
      <c r="A124" s="39"/>
      <c r="B124" s="40"/>
      <c r="C124" s="235" t="s">
        <v>86</v>
      </c>
      <c r="D124" s="235" t="s">
        <v>316</v>
      </c>
      <c r="E124" s="236" t="s">
        <v>1993</v>
      </c>
      <c r="F124" s="237" t="s">
        <v>1994</v>
      </c>
      <c r="G124" s="238" t="s">
        <v>1373</v>
      </c>
      <c r="H124" s="239">
        <v>182.40000000000001</v>
      </c>
      <c r="I124" s="240"/>
      <c r="J124" s="241">
        <f>ROUND(I124*H124,2)</f>
        <v>0</v>
      </c>
      <c r="K124" s="242"/>
      <c r="L124" s="45"/>
      <c r="M124" s="243" t="s">
        <v>1</v>
      </c>
      <c r="N124" s="244" t="s">
        <v>43</v>
      </c>
      <c r="O124" s="92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3" t="s">
        <v>168</v>
      </c>
      <c r="AT124" s="233" t="s">
        <v>316</v>
      </c>
      <c r="AU124" s="233" t="s">
        <v>88</v>
      </c>
      <c r="AY124" s="18" t="s">
        <v>159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8" t="s">
        <v>86</v>
      </c>
      <c r="BK124" s="234">
        <f>ROUND(I124*H124,2)</f>
        <v>0</v>
      </c>
      <c r="BL124" s="18" t="s">
        <v>168</v>
      </c>
      <c r="BM124" s="233" t="s">
        <v>2336</v>
      </c>
    </row>
    <row r="125" s="15" customFormat="1">
      <c r="A125" s="15"/>
      <c r="B125" s="275"/>
      <c r="C125" s="276"/>
      <c r="D125" s="254" t="s">
        <v>1361</v>
      </c>
      <c r="E125" s="277" t="s">
        <v>1</v>
      </c>
      <c r="F125" s="278" t="s">
        <v>2337</v>
      </c>
      <c r="G125" s="276"/>
      <c r="H125" s="277" t="s">
        <v>1</v>
      </c>
      <c r="I125" s="279"/>
      <c r="J125" s="276"/>
      <c r="K125" s="276"/>
      <c r="L125" s="280"/>
      <c r="M125" s="281"/>
      <c r="N125" s="282"/>
      <c r="O125" s="282"/>
      <c r="P125" s="282"/>
      <c r="Q125" s="282"/>
      <c r="R125" s="282"/>
      <c r="S125" s="282"/>
      <c r="T125" s="283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84" t="s">
        <v>1361</v>
      </c>
      <c r="AU125" s="284" t="s">
        <v>88</v>
      </c>
      <c r="AV125" s="15" t="s">
        <v>86</v>
      </c>
      <c r="AW125" s="15" t="s">
        <v>34</v>
      </c>
      <c r="AX125" s="15" t="s">
        <v>78</v>
      </c>
      <c r="AY125" s="284" t="s">
        <v>159</v>
      </c>
    </row>
    <row r="126" s="13" customFormat="1">
      <c r="A126" s="13"/>
      <c r="B126" s="252"/>
      <c r="C126" s="253"/>
      <c r="D126" s="254" t="s">
        <v>1361</v>
      </c>
      <c r="E126" s="255" t="s">
        <v>1</v>
      </c>
      <c r="F126" s="256" t="s">
        <v>2338</v>
      </c>
      <c r="G126" s="253"/>
      <c r="H126" s="257">
        <v>182.40000000000001</v>
      </c>
      <c r="I126" s="258"/>
      <c r="J126" s="253"/>
      <c r="K126" s="253"/>
      <c r="L126" s="259"/>
      <c r="M126" s="260"/>
      <c r="N126" s="261"/>
      <c r="O126" s="261"/>
      <c r="P126" s="261"/>
      <c r="Q126" s="261"/>
      <c r="R126" s="261"/>
      <c r="S126" s="261"/>
      <c r="T126" s="26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3" t="s">
        <v>1361</v>
      </c>
      <c r="AU126" s="263" t="s">
        <v>88</v>
      </c>
      <c r="AV126" s="13" t="s">
        <v>88</v>
      </c>
      <c r="AW126" s="13" t="s">
        <v>34</v>
      </c>
      <c r="AX126" s="13" t="s">
        <v>78</v>
      </c>
      <c r="AY126" s="263" t="s">
        <v>159</v>
      </c>
    </row>
    <row r="127" s="14" customFormat="1">
      <c r="A127" s="14"/>
      <c r="B127" s="264"/>
      <c r="C127" s="265"/>
      <c r="D127" s="254" t="s">
        <v>1361</v>
      </c>
      <c r="E127" s="266" t="s">
        <v>1</v>
      </c>
      <c r="F127" s="267" t="s">
        <v>1363</v>
      </c>
      <c r="G127" s="265"/>
      <c r="H127" s="268">
        <v>182.40000000000001</v>
      </c>
      <c r="I127" s="269"/>
      <c r="J127" s="265"/>
      <c r="K127" s="265"/>
      <c r="L127" s="270"/>
      <c r="M127" s="271"/>
      <c r="N127" s="272"/>
      <c r="O127" s="272"/>
      <c r="P127" s="272"/>
      <c r="Q127" s="272"/>
      <c r="R127" s="272"/>
      <c r="S127" s="272"/>
      <c r="T127" s="27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74" t="s">
        <v>1361</v>
      </c>
      <c r="AU127" s="274" t="s">
        <v>88</v>
      </c>
      <c r="AV127" s="14" t="s">
        <v>168</v>
      </c>
      <c r="AW127" s="14" t="s">
        <v>34</v>
      </c>
      <c r="AX127" s="14" t="s">
        <v>86</v>
      </c>
      <c r="AY127" s="274" t="s">
        <v>159</v>
      </c>
    </row>
    <row r="128" s="2" customFormat="1" ht="21.75" customHeight="1">
      <c r="A128" s="39"/>
      <c r="B128" s="40"/>
      <c r="C128" s="220" t="s">
        <v>88</v>
      </c>
      <c r="D128" s="220" t="s">
        <v>163</v>
      </c>
      <c r="E128" s="221" t="s">
        <v>1998</v>
      </c>
      <c r="F128" s="222" t="s">
        <v>1999</v>
      </c>
      <c r="G128" s="223" t="s">
        <v>1427</v>
      </c>
      <c r="H128" s="224">
        <v>5.4720000000000004</v>
      </c>
      <c r="I128" s="225"/>
      <c r="J128" s="226">
        <f>ROUND(I128*H128,2)</f>
        <v>0</v>
      </c>
      <c r="K128" s="227"/>
      <c r="L128" s="228"/>
      <c r="M128" s="229" t="s">
        <v>1</v>
      </c>
      <c r="N128" s="230" t="s">
        <v>43</v>
      </c>
      <c r="O128" s="92"/>
      <c r="P128" s="231">
        <f>O128*H128</f>
        <v>0</v>
      </c>
      <c r="Q128" s="231">
        <v>1</v>
      </c>
      <c r="R128" s="231">
        <f>Q128*H128</f>
        <v>5.4720000000000004</v>
      </c>
      <c r="S128" s="231">
        <v>0</v>
      </c>
      <c r="T128" s="232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3" t="s">
        <v>167</v>
      </c>
      <c r="AT128" s="233" t="s">
        <v>163</v>
      </c>
      <c r="AU128" s="233" t="s">
        <v>88</v>
      </c>
      <c r="AY128" s="18" t="s">
        <v>159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8" t="s">
        <v>86</v>
      </c>
      <c r="BK128" s="234">
        <f>ROUND(I128*H128,2)</f>
        <v>0</v>
      </c>
      <c r="BL128" s="18" t="s">
        <v>168</v>
      </c>
      <c r="BM128" s="233" t="s">
        <v>2339</v>
      </c>
    </row>
    <row r="129" s="13" customFormat="1">
      <c r="A129" s="13"/>
      <c r="B129" s="252"/>
      <c r="C129" s="253"/>
      <c r="D129" s="254" t="s">
        <v>1361</v>
      </c>
      <c r="E129" s="255" t="s">
        <v>1</v>
      </c>
      <c r="F129" s="256" t="s">
        <v>2340</v>
      </c>
      <c r="G129" s="253"/>
      <c r="H129" s="257">
        <v>5.4720000000000004</v>
      </c>
      <c r="I129" s="258"/>
      <c r="J129" s="253"/>
      <c r="K129" s="253"/>
      <c r="L129" s="259"/>
      <c r="M129" s="260"/>
      <c r="N129" s="261"/>
      <c r="O129" s="261"/>
      <c r="P129" s="261"/>
      <c r="Q129" s="261"/>
      <c r="R129" s="261"/>
      <c r="S129" s="261"/>
      <c r="T129" s="26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3" t="s">
        <v>1361</v>
      </c>
      <c r="AU129" s="263" t="s">
        <v>88</v>
      </c>
      <c r="AV129" s="13" t="s">
        <v>88</v>
      </c>
      <c r="AW129" s="13" t="s">
        <v>34</v>
      </c>
      <c r="AX129" s="13" t="s">
        <v>86</v>
      </c>
      <c r="AY129" s="263" t="s">
        <v>159</v>
      </c>
    </row>
    <row r="130" s="2" customFormat="1" ht="33" customHeight="1">
      <c r="A130" s="39"/>
      <c r="B130" s="40"/>
      <c r="C130" s="235" t="s">
        <v>173</v>
      </c>
      <c r="D130" s="235" t="s">
        <v>316</v>
      </c>
      <c r="E130" s="236" t="s">
        <v>2341</v>
      </c>
      <c r="F130" s="237" t="s">
        <v>2342</v>
      </c>
      <c r="G130" s="238" t="s">
        <v>1373</v>
      </c>
      <c r="H130" s="239">
        <v>160.03999999999999</v>
      </c>
      <c r="I130" s="240"/>
      <c r="J130" s="241">
        <f>ROUND(I130*H130,2)</f>
        <v>0</v>
      </c>
      <c r="K130" s="242"/>
      <c r="L130" s="45"/>
      <c r="M130" s="243" t="s">
        <v>1</v>
      </c>
      <c r="N130" s="244" t="s">
        <v>43</v>
      </c>
      <c r="O130" s="92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3" t="s">
        <v>168</v>
      </c>
      <c r="AT130" s="233" t="s">
        <v>316</v>
      </c>
      <c r="AU130" s="233" t="s">
        <v>88</v>
      </c>
      <c r="AY130" s="18" t="s">
        <v>159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8" t="s">
        <v>86</v>
      </c>
      <c r="BK130" s="234">
        <f>ROUND(I130*H130,2)</f>
        <v>0</v>
      </c>
      <c r="BL130" s="18" t="s">
        <v>168</v>
      </c>
      <c r="BM130" s="233" t="s">
        <v>2343</v>
      </c>
    </row>
    <row r="131" s="15" customFormat="1">
      <c r="A131" s="15"/>
      <c r="B131" s="275"/>
      <c r="C131" s="276"/>
      <c r="D131" s="254" t="s">
        <v>1361</v>
      </c>
      <c r="E131" s="277" t="s">
        <v>1</v>
      </c>
      <c r="F131" s="278" t="s">
        <v>2344</v>
      </c>
      <c r="G131" s="276"/>
      <c r="H131" s="277" t="s">
        <v>1</v>
      </c>
      <c r="I131" s="279"/>
      <c r="J131" s="276"/>
      <c r="K131" s="276"/>
      <c r="L131" s="280"/>
      <c r="M131" s="281"/>
      <c r="N131" s="282"/>
      <c r="O131" s="282"/>
      <c r="P131" s="282"/>
      <c r="Q131" s="282"/>
      <c r="R131" s="282"/>
      <c r="S131" s="282"/>
      <c r="T131" s="283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84" t="s">
        <v>1361</v>
      </c>
      <c r="AU131" s="284" t="s">
        <v>88</v>
      </c>
      <c r="AV131" s="15" t="s">
        <v>86</v>
      </c>
      <c r="AW131" s="15" t="s">
        <v>34</v>
      </c>
      <c r="AX131" s="15" t="s">
        <v>78</v>
      </c>
      <c r="AY131" s="284" t="s">
        <v>159</v>
      </c>
    </row>
    <row r="132" s="13" customFormat="1">
      <c r="A132" s="13"/>
      <c r="B132" s="252"/>
      <c r="C132" s="253"/>
      <c r="D132" s="254" t="s">
        <v>1361</v>
      </c>
      <c r="E132" s="255" t="s">
        <v>1</v>
      </c>
      <c r="F132" s="256" t="s">
        <v>2345</v>
      </c>
      <c r="G132" s="253"/>
      <c r="H132" s="257">
        <v>5.04</v>
      </c>
      <c r="I132" s="258"/>
      <c r="J132" s="253"/>
      <c r="K132" s="253"/>
      <c r="L132" s="259"/>
      <c r="M132" s="260"/>
      <c r="N132" s="261"/>
      <c r="O132" s="261"/>
      <c r="P132" s="261"/>
      <c r="Q132" s="261"/>
      <c r="R132" s="261"/>
      <c r="S132" s="261"/>
      <c r="T132" s="26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3" t="s">
        <v>1361</v>
      </c>
      <c r="AU132" s="263" t="s">
        <v>88</v>
      </c>
      <c r="AV132" s="13" t="s">
        <v>88</v>
      </c>
      <c r="AW132" s="13" t="s">
        <v>34</v>
      </c>
      <c r="AX132" s="13" t="s">
        <v>78</v>
      </c>
      <c r="AY132" s="263" t="s">
        <v>159</v>
      </c>
    </row>
    <row r="133" s="15" customFormat="1">
      <c r="A133" s="15"/>
      <c r="B133" s="275"/>
      <c r="C133" s="276"/>
      <c r="D133" s="254" t="s">
        <v>1361</v>
      </c>
      <c r="E133" s="277" t="s">
        <v>1</v>
      </c>
      <c r="F133" s="278" t="s">
        <v>2346</v>
      </c>
      <c r="G133" s="276"/>
      <c r="H133" s="277" t="s">
        <v>1</v>
      </c>
      <c r="I133" s="279"/>
      <c r="J133" s="276"/>
      <c r="K133" s="276"/>
      <c r="L133" s="280"/>
      <c r="M133" s="281"/>
      <c r="N133" s="282"/>
      <c r="O133" s="282"/>
      <c r="P133" s="282"/>
      <c r="Q133" s="282"/>
      <c r="R133" s="282"/>
      <c r="S133" s="282"/>
      <c r="T133" s="283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84" t="s">
        <v>1361</v>
      </c>
      <c r="AU133" s="284" t="s">
        <v>88</v>
      </c>
      <c r="AV133" s="15" t="s">
        <v>86</v>
      </c>
      <c r="AW133" s="15" t="s">
        <v>34</v>
      </c>
      <c r="AX133" s="15" t="s">
        <v>78</v>
      </c>
      <c r="AY133" s="284" t="s">
        <v>159</v>
      </c>
    </row>
    <row r="134" s="13" customFormat="1">
      <c r="A134" s="13"/>
      <c r="B134" s="252"/>
      <c r="C134" s="253"/>
      <c r="D134" s="254" t="s">
        <v>1361</v>
      </c>
      <c r="E134" s="255" t="s">
        <v>1</v>
      </c>
      <c r="F134" s="256" t="s">
        <v>2347</v>
      </c>
      <c r="G134" s="253"/>
      <c r="H134" s="257">
        <v>154</v>
      </c>
      <c r="I134" s="258"/>
      <c r="J134" s="253"/>
      <c r="K134" s="253"/>
      <c r="L134" s="259"/>
      <c r="M134" s="260"/>
      <c r="N134" s="261"/>
      <c r="O134" s="261"/>
      <c r="P134" s="261"/>
      <c r="Q134" s="261"/>
      <c r="R134" s="261"/>
      <c r="S134" s="261"/>
      <c r="T134" s="26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3" t="s">
        <v>1361</v>
      </c>
      <c r="AU134" s="263" t="s">
        <v>88</v>
      </c>
      <c r="AV134" s="13" t="s">
        <v>88</v>
      </c>
      <c r="AW134" s="13" t="s">
        <v>34</v>
      </c>
      <c r="AX134" s="13" t="s">
        <v>78</v>
      </c>
      <c r="AY134" s="263" t="s">
        <v>159</v>
      </c>
    </row>
    <row r="135" s="15" customFormat="1">
      <c r="A135" s="15"/>
      <c r="B135" s="275"/>
      <c r="C135" s="276"/>
      <c r="D135" s="254" t="s">
        <v>1361</v>
      </c>
      <c r="E135" s="277" t="s">
        <v>1</v>
      </c>
      <c r="F135" s="278" t="s">
        <v>2348</v>
      </c>
      <c r="G135" s="276"/>
      <c r="H135" s="277" t="s">
        <v>1</v>
      </c>
      <c r="I135" s="279"/>
      <c r="J135" s="276"/>
      <c r="K135" s="276"/>
      <c r="L135" s="280"/>
      <c r="M135" s="281"/>
      <c r="N135" s="282"/>
      <c r="O135" s="282"/>
      <c r="P135" s="282"/>
      <c r="Q135" s="282"/>
      <c r="R135" s="282"/>
      <c r="S135" s="282"/>
      <c r="T135" s="283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84" t="s">
        <v>1361</v>
      </c>
      <c r="AU135" s="284" t="s">
        <v>88</v>
      </c>
      <c r="AV135" s="15" t="s">
        <v>86</v>
      </c>
      <c r="AW135" s="15" t="s">
        <v>34</v>
      </c>
      <c r="AX135" s="15" t="s">
        <v>78</v>
      </c>
      <c r="AY135" s="284" t="s">
        <v>159</v>
      </c>
    </row>
    <row r="136" s="13" customFormat="1">
      <c r="A136" s="13"/>
      <c r="B136" s="252"/>
      <c r="C136" s="253"/>
      <c r="D136" s="254" t="s">
        <v>1361</v>
      </c>
      <c r="E136" s="255" t="s">
        <v>1</v>
      </c>
      <c r="F136" s="256" t="s">
        <v>2349</v>
      </c>
      <c r="G136" s="253"/>
      <c r="H136" s="257">
        <v>1</v>
      </c>
      <c r="I136" s="258"/>
      <c r="J136" s="253"/>
      <c r="K136" s="253"/>
      <c r="L136" s="259"/>
      <c r="M136" s="260"/>
      <c r="N136" s="261"/>
      <c r="O136" s="261"/>
      <c r="P136" s="261"/>
      <c r="Q136" s="261"/>
      <c r="R136" s="261"/>
      <c r="S136" s="261"/>
      <c r="T136" s="26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3" t="s">
        <v>1361</v>
      </c>
      <c r="AU136" s="263" t="s">
        <v>88</v>
      </c>
      <c r="AV136" s="13" t="s">
        <v>88</v>
      </c>
      <c r="AW136" s="13" t="s">
        <v>34</v>
      </c>
      <c r="AX136" s="13" t="s">
        <v>78</v>
      </c>
      <c r="AY136" s="263" t="s">
        <v>159</v>
      </c>
    </row>
    <row r="137" s="14" customFormat="1">
      <c r="A137" s="14"/>
      <c r="B137" s="264"/>
      <c r="C137" s="265"/>
      <c r="D137" s="254" t="s">
        <v>1361</v>
      </c>
      <c r="E137" s="266" t="s">
        <v>1</v>
      </c>
      <c r="F137" s="267" t="s">
        <v>1363</v>
      </c>
      <c r="G137" s="265"/>
      <c r="H137" s="268">
        <v>160.03999999999999</v>
      </c>
      <c r="I137" s="269"/>
      <c r="J137" s="265"/>
      <c r="K137" s="265"/>
      <c r="L137" s="270"/>
      <c r="M137" s="271"/>
      <c r="N137" s="272"/>
      <c r="O137" s="272"/>
      <c r="P137" s="272"/>
      <c r="Q137" s="272"/>
      <c r="R137" s="272"/>
      <c r="S137" s="272"/>
      <c r="T137" s="27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4" t="s">
        <v>1361</v>
      </c>
      <c r="AU137" s="274" t="s">
        <v>88</v>
      </c>
      <c r="AV137" s="14" t="s">
        <v>168</v>
      </c>
      <c r="AW137" s="14" t="s">
        <v>34</v>
      </c>
      <c r="AX137" s="14" t="s">
        <v>86</v>
      </c>
      <c r="AY137" s="274" t="s">
        <v>159</v>
      </c>
    </row>
    <row r="138" s="2" customFormat="1" ht="37.8" customHeight="1">
      <c r="A138" s="39"/>
      <c r="B138" s="40"/>
      <c r="C138" s="235" t="s">
        <v>168</v>
      </c>
      <c r="D138" s="235" t="s">
        <v>316</v>
      </c>
      <c r="E138" s="236" t="s">
        <v>2010</v>
      </c>
      <c r="F138" s="237" t="s">
        <v>2011</v>
      </c>
      <c r="G138" s="238" t="s">
        <v>1373</v>
      </c>
      <c r="H138" s="239">
        <v>159.03999999999999</v>
      </c>
      <c r="I138" s="240"/>
      <c r="J138" s="241">
        <f>ROUND(I138*H138,2)</f>
        <v>0</v>
      </c>
      <c r="K138" s="242"/>
      <c r="L138" s="45"/>
      <c r="M138" s="243" t="s">
        <v>1</v>
      </c>
      <c r="N138" s="244" t="s">
        <v>43</v>
      </c>
      <c r="O138" s="92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3" t="s">
        <v>168</v>
      </c>
      <c r="AT138" s="233" t="s">
        <v>316</v>
      </c>
      <c r="AU138" s="233" t="s">
        <v>88</v>
      </c>
      <c r="AY138" s="18" t="s">
        <v>159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8" t="s">
        <v>86</v>
      </c>
      <c r="BK138" s="234">
        <f>ROUND(I138*H138,2)</f>
        <v>0</v>
      </c>
      <c r="BL138" s="18" t="s">
        <v>168</v>
      </c>
      <c r="BM138" s="233" t="s">
        <v>2350</v>
      </c>
    </row>
    <row r="139" s="13" customFormat="1">
      <c r="A139" s="13"/>
      <c r="B139" s="252"/>
      <c r="C139" s="253"/>
      <c r="D139" s="254" t="s">
        <v>1361</v>
      </c>
      <c r="E139" s="255" t="s">
        <v>1</v>
      </c>
      <c r="F139" s="256" t="s">
        <v>2351</v>
      </c>
      <c r="G139" s="253"/>
      <c r="H139" s="257">
        <v>159.03999999999999</v>
      </c>
      <c r="I139" s="258"/>
      <c r="J139" s="253"/>
      <c r="K139" s="253"/>
      <c r="L139" s="259"/>
      <c r="M139" s="260"/>
      <c r="N139" s="261"/>
      <c r="O139" s="261"/>
      <c r="P139" s="261"/>
      <c r="Q139" s="261"/>
      <c r="R139" s="261"/>
      <c r="S139" s="261"/>
      <c r="T139" s="26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3" t="s">
        <v>1361</v>
      </c>
      <c r="AU139" s="263" t="s">
        <v>88</v>
      </c>
      <c r="AV139" s="13" t="s">
        <v>88</v>
      </c>
      <c r="AW139" s="13" t="s">
        <v>34</v>
      </c>
      <c r="AX139" s="13" t="s">
        <v>78</v>
      </c>
      <c r="AY139" s="263" t="s">
        <v>159</v>
      </c>
    </row>
    <row r="140" s="14" customFormat="1">
      <c r="A140" s="14"/>
      <c r="B140" s="264"/>
      <c r="C140" s="265"/>
      <c r="D140" s="254" t="s">
        <v>1361</v>
      </c>
      <c r="E140" s="266" t="s">
        <v>1</v>
      </c>
      <c r="F140" s="267" t="s">
        <v>1363</v>
      </c>
      <c r="G140" s="265"/>
      <c r="H140" s="268">
        <v>159.03999999999999</v>
      </c>
      <c r="I140" s="269"/>
      <c r="J140" s="265"/>
      <c r="K140" s="265"/>
      <c r="L140" s="270"/>
      <c r="M140" s="271"/>
      <c r="N140" s="272"/>
      <c r="O140" s="272"/>
      <c r="P140" s="272"/>
      <c r="Q140" s="272"/>
      <c r="R140" s="272"/>
      <c r="S140" s="272"/>
      <c r="T140" s="27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4" t="s">
        <v>1361</v>
      </c>
      <c r="AU140" s="274" t="s">
        <v>88</v>
      </c>
      <c r="AV140" s="14" t="s">
        <v>168</v>
      </c>
      <c r="AW140" s="14" t="s">
        <v>34</v>
      </c>
      <c r="AX140" s="14" t="s">
        <v>86</v>
      </c>
      <c r="AY140" s="274" t="s">
        <v>159</v>
      </c>
    </row>
    <row r="141" s="2" customFormat="1" ht="37.8" customHeight="1">
      <c r="A141" s="39"/>
      <c r="B141" s="40"/>
      <c r="C141" s="235" t="s">
        <v>162</v>
      </c>
      <c r="D141" s="235" t="s">
        <v>316</v>
      </c>
      <c r="E141" s="236" t="s">
        <v>2015</v>
      </c>
      <c r="F141" s="237" t="s">
        <v>2016</v>
      </c>
      <c r="G141" s="238" t="s">
        <v>1373</v>
      </c>
      <c r="H141" s="239">
        <v>795.20000000000005</v>
      </c>
      <c r="I141" s="240"/>
      <c r="J141" s="241">
        <f>ROUND(I141*H141,2)</f>
        <v>0</v>
      </c>
      <c r="K141" s="242"/>
      <c r="L141" s="45"/>
      <c r="M141" s="243" t="s">
        <v>1</v>
      </c>
      <c r="N141" s="244" t="s">
        <v>43</v>
      </c>
      <c r="O141" s="92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3" t="s">
        <v>168</v>
      </c>
      <c r="AT141" s="233" t="s">
        <v>316</v>
      </c>
      <c r="AU141" s="233" t="s">
        <v>88</v>
      </c>
      <c r="AY141" s="18" t="s">
        <v>159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8" t="s">
        <v>86</v>
      </c>
      <c r="BK141" s="234">
        <f>ROUND(I141*H141,2)</f>
        <v>0</v>
      </c>
      <c r="BL141" s="18" t="s">
        <v>168</v>
      </c>
      <c r="BM141" s="233" t="s">
        <v>2352</v>
      </c>
    </row>
    <row r="142" s="13" customFormat="1">
      <c r="A142" s="13"/>
      <c r="B142" s="252"/>
      <c r="C142" s="253"/>
      <c r="D142" s="254" t="s">
        <v>1361</v>
      </c>
      <c r="E142" s="255" t="s">
        <v>1</v>
      </c>
      <c r="F142" s="256" t="s">
        <v>2353</v>
      </c>
      <c r="G142" s="253"/>
      <c r="H142" s="257">
        <v>795.20000000000005</v>
      </c>
      <c r="I142" s="258"/>
      <c r="J142" s="253"/>
      <c r="K142" s="253"/>
      <c r="L142" s="259"/>
      <c r="M142" s="260"/>
      <c r="N142" s="261"/>
      <c r="O142" s="261"/>
      <c r="P142" s="261"/>
      <c r="Q142" s="261"/>
      <c r="R142" s="261"/>
      <c r="S142" s="261"/>
      <c r="T142" s="26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3" t="s">
        <v>1361</v>
      </c>
      <c r="AU142" s="263" t="s">
        <v>88</v>
      </c>
      <c r="AV142" s="13" t="s">
        <v>88</v>
      </c>
      <c r="AW142" s="13" t="s">
        <v>34</v>
      </c>
      <c r="AX142" s="13" t="s">
        <v>78</v>
      </c>
      <c r="AY142" s="263" t="s">
        <v>159</v>
      </c>
    </row>
    <row r="143" s="14" customFormat="1">
      <c r="A143" s="14"/>
      <c r="B143" s="264"/>
      <c r="C143" s="265"/>
      <c r="D143" s="254" t="s">
        <v>1361</v>
      </c>
      <c r="E143" s="266" t="s">
        <v>1</v>
      </c>
      <c r="F143" s="267" t="s">
        <v>1363</v>
      </c>
      <c r="G143" s="265"/>
      <c r="H143" s="268">
        <v>795.20000000000005</v>
      </c>
      <c r="I143" s="269"/>
      <c r="J143" s="265"/>
      <c r="K143" s="265"/>
      <c r="L143" s="270"/>
      <c r="M143" s="271"/>
      <c r="N143" s="272"/>
      <c r="O143" s="272"/>
      <c r="P143" s="272"/>
      <c r="Q143" s="272"/>
      <c r="R143" s="272"/>
      <c r="S143" s="272"/>
      <c r="T143" s="27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4" t="s">
        <v>1361</v>
      </c>
      <c r="AU143" s="274" t="s">
        <v>88</v>
      </c>
      <c r="AV143" s="14" t="s">
        <v>168</v>
      </c>
      <c r="AW143" s="14" t="s">
        <v>34</v>
      </c>
      <c r="AX143" s="14" t="s">
        <v>86</v>
      </c>
      <c r="AY143" s="274" t="s">
        <v>159</v>
      </c>
    </row>
    <row r="144" s="2" customFormat="1" ht="33" customHeight="1">
      <c r="A144" s="39"/>
      <c r="B144" s="40"/>
      <c r="C144" s="235" t="s">
        <v>184</v>
      </c>
      <c r="D144" s="235" t="s">
        <v>316</v>
      </c>
      <c r="E144" s="236" t="s">
        <v>2022</v>
      </c>
      <c r="F144" s="237" t="s">
        <v>2023</v>
      </c>
      <c r="G144" s="238" t="s">
        <v>1427</v>
      </c>
      <c r="H144" s="239">
        <v>286.27199999999999</v>
      </c>
      <c r="I144" s="240"/>
      <c r="J144" s="241">
        <f>ROUND(I144*H144,2)</f>
        <v>0</v>
      </c>
      <c r="K144" s="242"/>
      <c r="L144" s="45"/>
      <c r="M144" s="243" t="s">
        <v>1</v>
      </c>
      <c r="N144" s="244" t="s">
        <v>43</v>
      </c>
      <c r="O144" s="92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3" t="s">
        <v>168</v>
      </c>
      <c r="AT144" s="233" t="s">
        <v>316</v>
      </c>
      <c r="AU144" s="233" t="s">
        <v>88</v>
      </c>
      <c r="AY144" s="18" t="s">
        <v>159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8" t="s">
        <v>86</v>
      </c>
      <c r="BK144" s="234">
        <f>ROUND(I144*H144,2)</f>
        <v>0</v>
      </c>
      <c r="BL144" s="18" t="s">
        <v>168</v>
      </c>
      <c r="BM144" s="233" t="s">
        <v>2354</v>
      </c>
    </row>
    <row r="145" s="13" customFormat="1">
      <c r="A145" s="13"/>
      <c r="B145" s="252"/>
      <c r="C145" s="253"/>
      <c r="D145" s="254" t="s">
        <v>1361</v>
      </c>
      <c r="E145" s="255" t="s">
        <v>1</v>
      </c>
      <c r="F145" s="256" t="s">
        <v>2355</v>
      </c>
      <c r="G145" s="253"/>
      <c r="H145" s="257">
        <v>286.27199999999999</v>
      </c>
      <c r="I145" s="258"/>
      <c r="J145" s="253"/>
      <c r="K145" s="253"/>
      <c r="L145" s="259"/>
      <c r="M145" s="260"/>
      <c r="N145" s="261"/>
      <c r="O145" s="261"/>
      <c r="P145" s="261"/>
      <c r="Q145" s="261"/>
      <c r="R145" s="261"/>
      <c r="S145" s="261"/>
      <c r="T145" s="26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3" t="s">
        <v>1361</v>
      </c>
      <c r="AU145" s="263" t="s">
        <v>88</v>
      </c>
      <c r="AV145" s="13" t="s">
        <v>88</v>
      </c>
      <c r="AW145" s="13" t="s">
        <v>34</v>
      </c>
      <c r="AX145" s="13" t="s">
        <v>78</v>
      </c>
      <c r="AY145" s="263" t="s">
        <v>159</v>
      </c>
    </row>
    <row r="146" s="14" customFormat="1">
      <c r="A146" s="14"/>
      <c r="B146" s="264"/>
      <c r="C146" s="265"/>
      <c r="D146" s="254" t="s">
        <v>1361</v>
      </c>
      <c r="E146" s="266" t="s">
        <v>1</v>
      </c>
      <c r="F146" s="267" t="s">
        <v>1363</v>
      </c>
      <c r="G146" s="265"/>
      <c r="H146" s="268">
        <v>286.27199999999999</v>
      </c>
      <c r="I146" s="269"/>
      <c r="J146" s="265"/>
      <c r="K146" s="265"/>
      <c r="L146" s="270"/>
      <c r="M146" s="271"/>
      <c r="N146" s="272"/>
      <c r="O146" s="272"/>
      <c r="P146" s="272"/>
      <c r="Q146" s="272"/>
      <c r="R146" s="272"/>
      <c r="S146" s="272"/>
      <c r="T146" s="27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4" t="s">
        <v>1361</v>
      </c>
      <c r="AU146" s="274" t="s">
        <v>88</v>
      </c>
      <c r="AV146" s="14" t="s">
        <v>168</v>
      </c>
      <c r="AW146" s="14" t="s">
        <v>34</v>
      </c>
      <c r="AX146" s="14" t="s">
        <v>86</v>
      </c>
      <c r="AY146" s="274" t="s">
        <v>159</v>
      </c>
    </row>
    <row r="147" s="2" customFormat="1" ht="16.5" customHeight="1">
      <c r="A147" s="39"/>
      <c r="B147" s="40"/>
      <c r="C147" s="235" t="s">
        <v>188</v>
      </c>
      <c r="D147" s="235" t="s">
        <v>316</v>
      </c>
      <c r="E147" s="236" t="s">
        <v>2026</v>
      </c>
      <c r="F147" s="237" t="s">
        <v>2027</v>
      </c>
      <c r="G147" s="238" t="s">
        <v>1373</v>
      </c>
      <c r="H147" s="239">
        <v>159.03999999999999</v>
      </c>
      <c r="I147" s="240"/>
      <c r="J147" s="241">
        <f>ROUND(I147*H147,2)</f>
        <v>0</v>
      </c>
      <c r="K147" s="242"/>
      <c r="L147" s="45"/>
      <c r="M147" s="243" t="s">
        <v>1</v>
      </c>
      <c r="N147" s="244" t="s">
        <v>43</v>
      </c>
      <c r="O147" s="92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3" t="s">
        <v>168</v>
      </c>
      <c r="AT147" s="233" t="s">
        <v>316</v>
      </c>
      <c r="AU147" s="233" t="s">
        <v>88</v>
      </c>
      <c r="AY147" s="18" t="s">
        <v>159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8" t="s">
        <v>86</v>
      </c>
      <c r="BK147" s="234">
        <f>ROUND(I147*H147,2)</f>
        <v>0</v>
      </c>
      <c r="BL147" s="18" t="s">
        <v>168</v>
      </c>
      <c r="BM147" s="233" t="s">
        <v>2356</v>
      </c>
    </row>
    <row r="148" s="13" customFormat="1">
      <c r="A148" s="13"/>
      <c r="B148" s="252"/>
      <c r="C148" s="253"/>
      <c r="D148" s="254" t="s">
        <v>1361</v>
      </c>
      <c r="E148" s="255" t="s">
        <v>1</v>
      </c>
      <c r="F148" s="256" t="s">
        <v>2357</v>
      </c>
      <c r="G148" s="253"/>
      <c r="H148" s="257">
        <v>159.03999999999999</v>
      </c>
      <c r="I148" s="258"/>
      <c r="J148" s="253"/>
      <c r="K148" s="253"/>
      <c r="L148" s="259"/>
      <c r="M148" s="260"/>
      <c r="N148" s="261"/>
      <c r="O148" s="261"/>
      <c r="P148" s="261"/>
      <c r="Q148" s="261"/>
      <c r="R148" s="261"/>
      <c r="S148" s="261"/>
      <c r="T148" s="26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3" t="s">
        <v>1361</v>
      </c>
      <c r="AU148" s="263" t="s">
        <v>88</v>
      </c>
      <c r="AV148" s="13" t="s">
        <v>88</v>
      </c>
      <c r="AW148" s="13" t="s">
        <v>34</v>
      </c>
      <c r="AX148" s="13" t="s">
        <v>78</v>
      </c>
      <c r="AY148" s="263" t="s">
        <v>159</v>
      </c>
    </row>
    <row r="149" s="14" customFormat="1">
      <c r="A149" s="14"/>
      <c r="B149" s="264"/>
      <c r="C149" s="265"/>
      <c r="D149" s="254" t="s">
        <v>1361</v>
      </c>
      <c r="E149" s="266" t="s">
        <v>1</v>
      </c>
      <c r="F149" s="267" t="s">
        <v>1363</v>
      </c>
      <c r="G149" s="265"/>
      <c r="H149" s="268">
        <v>159.03999999999999</v>
      </c>
      <c r="I149" s="269"/>
      <c r="J149" s="265"/>
      <c r="K149" s="265"/>
      <c r="L149" s="270"/>
      <c r="M149" s="271"/>
      <c r="N149" s="272"/>
      <c r="O149" s="272"/>
      <c r="P149" s="272"/>
      <c r="Q149" s="272"/>
      <c r="R149" s="272"/>
      <c r="S149" s="272"/>
      <c r="T149" s="27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4" t="s">
        <v>1361</v>
      </c>
      <c r="AU149" s="274" t="s">
        <v>88</v>
      </c>
      <c r="AV149" s="14" t="s">
        <v>168</v>
      </c>
      <c r="AW149" s="14" t="s">
        <v>34</v>
      </c>
      <c r="AX149" s="14" t="s">
        <v>86</v>
      </c>
      <c r="AY149" s="274" t="s">
        <v>159</v>
      </c>
    </row>
    <row r="150" s="2" customFormat="1" ht="24.15" customHeight="1">
      <c r="A150" s="39"/>
      <c r="B150" s="40"/>
      <c r="C150" s="235" t="s">
        <v>167</v>
      </c>
      <c r="D150" s="235" t="s">
        <v>316</v>
      </c>
      <c r="E150" s="236" t="s">
        <v>1386</v>
      </c>
      <c r="F150" s="237" t="s">
        <v>1387</v>
      </c>
      <c r="G150" s="238" t="s">
        <v>1373</v>
      </c>
      <c r="H150" s="239">
        <v>1</v>
      </c>
      <c r="I150" s="240"/>
      <c r="J150" s="241">
        <f>ROUND(I150*H150,2)</f>
        <v>0</v>
      </c>
      <c r="K150" s="242"/>
      <c r="L150" s="45"/>
      <c r="M150" s="243" t="s">
        <v>1</v>
      </c>
      <c r="N150" s="244" t="s">
        <v>43</v>
      </c>
      <c r="O150" s="92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3" t="s">
        <v>168</v>
      </c>
      <c r="AT150" s="233" t="s">
        <v>316</v>
      </c>
      <c r="AU150" s="233" t="s">
        <v>88</v>
      </c>
      <c r="AY150" s="18" t="s">
        <v>159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8" t="s">
        <v>86</v>
      </c>
      <c r="BK150" s="234">
        <f>ROUND(I150*H150,2)</f>
        <v>0</v>
      </c>
      <c r="BL150" s="18" t="s">
        <v>168</v>
      </c>
      <c r="BM150" s="233" t="s">
        <v>2358</v>
      </c>
    </row>
    <row r="151" s="15" customFormat="1">
      <c r="A151" s="15"/>
      <c r="B151" s="275"/>
      <c r="C151" s="276"/>
      <c r="D151" s="254" t="s">
        <v>1361</v>
      </c>
      <c r="E151" s="277" t="s">
        <v>1</v>
      </c>
      <c r="F151" s="278" t="s">
        <v>2348</v>
      </c>
      <c r="G151" s="276"/>
      <c r="H151" s="277" t="s">
        <v>1</v>
      </c>
      <c r="I151" s="279"/>
      <c r="J151" s="276"/>
      <c r="K151" s="276"/>
      <c r="L151" s="280"/>
      <c r="M151" s="281"/>
      <c r="N151" s="282"/>
      <c r="O151" s="282"/>
      <c r="P151" s="282"/>
      <c r="Q151" s="282"/>
      <c r="R151" s="282"/>
      <c r="S151" s="282"/>
      <c r="T151" s="28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84" t="s">
        <v>1361</v>
      </c>
      <c r="AU151" s="284" t="s">
        <v>88</v>
      </c>
      <c r="AV151" s="15" t="s">
        <v>86</v>
      </c>
      <c r="AW151" s="15" t="s">
        <v>34</v>
      </c>
      <c r="AX151" s="15" t="s">
        <v>78</v>
      </c>
      <c r="AY151" s="284" t="s">
        <v>159</v>
      </c>
    </row>
    <row r="152" s="13" customFormat="1">
      <c r="A152" s="13"/>
      <c r="B152" s="252"/>
      <c r="C152" s="253"/>
      <c r="D152" s="254" t="s">
        <v>1361</v>
      </c>
      <c r="E152" s="255" t="s">
        <v>1</v>
      </c>
      <c r="F152" s="256" t="s">
        <v>2349</v>
      </c>
      <c r="G152" s="253"/>
      <c r="H152" s="257">
        <v>1</v>
      </c>
      <c r="I152" s="258"/>
      <c r="J152" s="253"/>
      <c r="K152" s="253"/>
      <c r="L152" s="259"/>
      <c r="M152" s="260"/>
      <c r="N152" s="261"/>
      <c r="O152" s="261"/>
      <c r="P152" s="261"/>
      <c r="Q152" s="261"/>
      <c r="R152" s="261"/>
      <c r="S152" s="261"/>
      <c r="T152" s="26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3" t="s">
        <v>1361</v>
      </c>
      <c r="AU152" s="263" t="s">
        <v>88</v>
      </c>
      <c r="AV152" s="13" t="s">
        <v>88</v>
      </c>
      <c r="AW152" s="13" t="s">
        <v>34</v>
      </c>
      <c r="AX152" s="13" t="s">
        <v>78</v>
      </c>
      <c r="AY152" s="263" t="s">
        <v>159</v>
      </c>
    </row>
    <row r="153" s="14" customFormat="1">
      <c r="A153" s="14"/>
      <c r="B153" s="264"/>
      <c r="C153" s="265"/>
      <c r="D153" s="254" t="s">
        <v>1361</v>
      </c>
      <c r="E153" s="266" t="s">
        <v>1</v>
      </c>
      <c r="F153" s="267" t="s">
        <v>1363</v>
      </c>
      <c r="G153" s="265"/>
      <c r="H153" s="268">
        <v>1</v>
      </c>
      <c r="I153" s="269"/>
      <c r="J153" s="265"/>
      <c r="K153" s="265"/>
      <c r="L153" s="270"/>
      <c r="M153" s="271"/>
      <c r="N153" s="272"/>
      <c r="O153" s="272"/>
      <c r="P153" s="272"/>
      <c r="Q153" s="272"/>
      <c r="R153" s="272"/>
      <c r="S153" s="272"/>
      <c r="T153" s="27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4" t="s">
        <v>1361</v>
      </c>
      <c r="AU153" s="274" t="s">
        <v>88</v>
      </c>
      <c r="AV153" s="14" t="s">
        <v>168</v>
      </c>
      <c r="AW153" s="14" t="s">
        <v>34</v>
      </c>
      <c r="AX153" s="14" t="s">
        <v>86</v>
      </c>
      <c r="AY153" s="274" t="s">
        <v>159</v>
      </c>
    </row>
    <row r="154" s="2" customFormat="1" ht="16.5" customHeight="1">
      <c r="A154" s="39"/>
      <c r="B154" s="40"/>
      <c r="C154" s="220" t="s">
        <v>195</v>
      </c>
      <c r="D154" s="220" t="s">
        <v>163</v>
      </c>
      <c r="E154" s="221" t="s">
        <v>2359</v>
      </c>
      <c r="F154" s="222" t="s">
        <v>2360</v>
      </c>
      <c r="G154" s="223" t="s">
        <v>1427</v>
      </c>
      <c r="H154" s="224">
        <v>2</v>
      </c>
      <c r="I154" s="225"/>
      <c r="J154" s="226">
        <f>ROUND(I154*H154,2)</f>
        <v>0</v>
      </c>
      <c r="K154" s="227"/>
      <c r="L154" s="228"/>
      <c r="M154" s="229" t="s">
        <v>1</v>
      </c>
      <c r="N154" s="230" t="s">
        <v>43</v>
      </c>
      <c r="O154" s="92"/>
      <c r="P154" s="231">
        <f>O154*H154</f>
        <v>0</v>
      </c>
      <c r="Q154" s="231">
        <v>1</v>
      </c>
      <c r="R154" s="231">
        <f>Q154*H154</f>
        <v>2</v>
      </c>
      <c r="S154" s="231">
        <v>0</v>
      </c>
      <c r="T154" s="232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3" t="s">
        <v>167</v>
      </c>
      <c r="AT154" s="233" t="s">
        <v>163</v>
      </c>
      <c r="AU154" s="233" t="s">
        <v>88</v>
      </c>
      <c r="AY154" s="18" t="s">
        <v>159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8" t="s">
        <v>86</v>
      </c>
      <c r="BK154" s="234">
        <f>ROUND(I154*H154,2)</f>
        <v>0</v>
      </c>
      <c r="BL154" s="18" t="s">
        <v>168</v>
      </c>
      <c r="BM154" s="233" t="s">
        <v>2361</v>
      </c>
    </row>
    <row r="155" s="13" customFormat="1">
      <c r="A155" s="13"/>
      <c r="B155" s="252"/>
      <c r="C155" s="253"/>
      <c r="D155" s="254" t="s">
        <v>1361</v>
      </c>
      <c r="E155" s="253"/>
      <c r="F155" s="256" t="s">
        <v>2362</v>
      </c>
      <c r="G155" s="253"/>
      <c r="H155" s="257">
        <v>2</v>
      </c>
      <c r="I155" s="258"/>
      <c r="J155" s="253"/>
      <c r="K155" s="253"/>
      <c r="L155" s="259"/>
      <c r="M155" s="260"/>
      <c r="N155" s="261"/>
      <c r="O155" s="261"/>
      <c r="P155" s="261"/>
      <c r="Q155" s="261"/>
      <c r="R155" s="261"/>
      <c r="S155" s="261"/>
      <c r="T155" s="26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3" t="s">
        <v>1361</v>
      </c>
      <c r="AU155" s="263" t="s">
        <v>88</v>
      </c>
      <c r="AV155" s="13" t="s">
        <v>88</v>
      </c>
      <c r="AW155" s="13" t="s">
        <v>4</v>
      </c>
      <c r="AX155" s="13" t="s">
        <v>86</v>
      </c>
      <c r="AY155" s="263" t="s">
        <v>159</v>
      </c>
    </row>
    <row r="156" s="2" customFormat="1" ht="24.15" customHeight="1">
      <c r="A156" s="39"/>
      <c r="B156" s="40"/>
      <c r="C156" s="235" t="s">
        <v>201</v>
      </c>
      <c r="D156" s="235" t="s">
        <v>316</v>
      </c>
      <c r="E156" s="236" t="s">
        <v>2363</v>
      </c>
      <c r="F156" s="237" t="s">
        <v>2364</v>
      </c>
      <c r="G156" s="238" t="s">
        <v>1419</v>
      </c>
      <c r="H156" s="239">
        <v>304</v>
      </c>
      <c r="I156" s="240"/>
      <c r="J156" s="241">
        <f>ROUND(I156*H156,2)</f>
        <v>0</v>
      </c>
      <c r="K156" s="242"/>
      <c r="L156" s="45"/>
      <c r="M156" s="243" t="s">
        <v>1</v>
      </c>
      <c r="N156" s="244" t="s">
        <v>43</v>
      </c>
      <c r="O156" s="92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3" t="s">
        <v>168</v>
      </c>
      <c r="AT156" s="233" t="s">
        <v>316</v>
      </c>
      <c r="AU156" s="233" t="s">
        <v>88</v>
      </c>
      <c r="AY156" s="18" t="s">
        <v>159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8" t="s">
        <v>86</v>
      </c>
      <c r="BK156" s="234">
        <f>ROUND(I156*H156,2)</f>
        <v>0</v>
      </c>
      <c r="BL156" s="18" t="s">
        <v>168</v>
      </c>
      <c r="BM156" s="233" t="s">
        <v>2365</v>
      </c>
    </row>
    <row r="157" s="13" customFormat="1">
      <c r="A157" s="13"/>
      <c r="B157" s="252"/>
      <c r="C157" s="253"/>
      <c r="D157" s="254" t="s">
        <v>1361</v>
      </c>
      <c r="E157" s="255" t="s">
        <v>1</v>
      </c>
      <c r="F157" s="256" t="s">
        <v>2366</v>
      </c>
      <c r="G157" s="253"/>
      <c r="H157" s="257">
        <v>304</v>
      </c>
      <c r="I157" s="258"/>
      <c r="J157" s="253"/>
      <c r="K157" s="253"/>
      <c r="L157" s="259"/>
      <c r="M157" s="260"/>
      <c r="N157" s="261"/>
      <c r="O157" s="261"/>
      <c r="P157" s="261"/>
      <c r="Q157" s="261"/>
      <c r="R157" s="261"/>
      <c r="S157" s="261"/>
      <c r="T157" s="26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3" t="s">
        <v>1361</v>
      </c>
      <c r="AU157" s="263" t="s">
        <v>88</v>
      </c>
      <c r="AV157" s="13" t="s">
        <v>88</v>
      </c>
      <c r="AW157" s="13" t="s">
        <v>34</v>
      </c>
      <c r="AX157" s="13" t="s">
        <v>78</v>
      </c>
      <c r="AY157" s="263" t="s">
        <v>159</v>
      </c>
    </row>
    <row r="158" s="14" customFormat="1">
      <c r="A158" s="14"/>
      <c r="B158" s="264"/>
      <c r="C158" s="265"/>
      <c r="D158" s="254" t="s">
        <v>1361</v>
      </c>
      <c r="E158" s="266" t="s">
        <v>1</v>
      </c>
      <c r="F158" s="267" t="s">
        <v>1363</v>
      </c>
      <c r="G158" s="265"/>
      <c r="H158" s="268">
        <v>304</v>
      </c>
      <c r="I158" s="269"/>
      <c r="J158" s="265"/>
      <c r="K158" s="265"/>
      <c r="L158" s="270"/>
      <c r="M158" s="271"/>
      <c r="N158" s="272"/>
      <c r="O158" s="272"/>
      <c r="P158" s="272"/>
      <c r="Q158" s="272"/>
      <c r="R158" s="272"/>
      <c r="S158" s="272"/>
      <c r="T158" s="27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4" t="s">
        <v>1361</v>
      </c>
      <c r="AU158" s="274" t="s">
        <v>88</v>
      </c>
      <c r="AV158" s="14" t="s">
        <v>168</v>
      </c>
      <c r="AW158" s="14" t="s">
        <v>34</v>
      </c>
      <c r="AX158" s="14" t="s">
        <v>86</v>
      </c>
      <c r="AY158" s="274" t="s">
        <v>159</v>
      </c>
    </row>
    <row r="159" s="12" customFormat="1" ht="22.8" customHeight="1">
      <c r="A159" s="12"/>
      <c r="B159" s="204"/>
      <c r="C159" s="205"/>
      <c r="D159" s="206" t="s">
        <v>77</v>
      </c>
      <c r="E159" s="218" t="s">
        <v>162</v>
      </c>
      <c r="F159" s="218" t="s">
        <v>2367</v>
      </c>
      <c r="G159" s="205"/>
      <c r="H159" s="205"/>
      <c r="I159" s="208"/>
      <c r="J159" s="219">
        <f>BK159</f>
        <v>0</v>
      </c>
      <c r="K159" s="205"/>
      <c r="L159" s="210"/>
      <c r="M159" s="211"/>
      <c r="N159" s="212"/>
      <c r="O159" s="212"/>
      <c r="P159" s="213">
        <f>SUM(P160:P181)</f>
        <v>0</v>
      </c>
      <c r="Q159" s="212"/>
      <c r="R159" s="213">
        <f>SUM(R160:R181)</f>
        <v>274.43940000000003</v>
      </c>
      <c r="S159" s="212"/>
      <c r="T159" s="214">
        <f>SUM(T160:T181)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5" t="s">
        <v>86</v>
      </c>
      <c r="AT159" s="216" t="s">
        <v>77</v>
      </c>
      <c r="AU159" s="216" t="s">
        <v>86</v>
      </c>
      <c r="AY159" s="215" t="s">
        <v>159</v>
      </c>
      <c r="BK159" s="217">
        <f>SUM(BK160:BK181)</f>
        <v>0</v>
      </c>
    </row>
    <row r="160" s="2" customFormat="1" ht="24.15" customHeight="1">
      <c r="A160" s="39"/>
      <c r="B160" s="40"/>
      <c r="C160" s="235" t="s">
        <v>205</v>
      </c>
      <c r="D160" s="235" t="s">
        <v>316</v>
      </c>
      <c r="E160" s="236" t="s">
        <v>2368</v>
      </c>
      <c r="F160" s="237" t="s">
        <v>2369</v>
      </c>
      <c r="G160" s="238" t="s">
        <v>1419</v>
      </c>
      <c r="H160" s="239">
        <v>20</v>
      </c>
      <c r="I160" s="240"/>
      <c r="J160" s="241">
        <f>ROUND(I160*H160,2)</f>
        <v>0</v>
      </c>
      <c r="K160" s="242"/>
      <c r="L160" s="45"/>
      <c r="M160" s="243" t="s">
        <v>1</v>
      </c>
      <c r="N160" s="244" t="s">
        <v>43</v>
      </c>
      <c r="O160" s="92"/>
      <c r="P160" s="231">
        <f>O160*H160</f>
        <v>0</v>
      </c>
      <c r="Q160" s="231">
        <v>0.27600000000000002</v>
      </c>
      <c r="R160" s="231">
        <f>Q160*H160</f>
        <v>5.5200000000000005</v>
      </c>
      <c r="S160" s="231">
        <v>0</v>
      </c>
      <c r="T160" s="232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3" t="s">
        <v>168</v>
      </c>
      <c r="AT160" s="233" t="s">
        <v>316</v>
      </c>
      <c r="AU160" s="233" t="s">
        <v>88</v>
      </c>
      <c r="AY160" s="18" t="s">
        <v>159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8" t="s">
        <v>86</v>
      </c>
      <c r="BK160" s="234">
        <f>ROUND(I160*H160,2)</f>
        <v>0</v>
      </c>
      <c r="BL160" s="18" t="s">
        <v>168</v>
      </c>
      <c r="BM160" s="233" t="s">
        <v>2370</v>
      </c>
    </row>
    <row r="161" s="15" customFormat="1">
      <c r="A161" s="15"/>
      <c r="B161" s="275"/>
      <c r="C161" s="276"/>
      <c r="D161" s="254" t="s">
        <v>1361</v>
      </c>
      <c r="E161" s="277" t="s">
        <v>1</v>
      </c>
      <c r="F161" s="278" t="s">
        <v>2371</v>
      </c>
      <c r="G161" s="276"/>
      <c r="H161" s="277" t="s">
        <v>1</v>
      </c>
      <c r="I161" s="279"/>
      <c r="J161" s="276"/>
      <c r="K161" s="276"/>
      <c r="L161" s="280"/>
      <c r="M161" s="281"/>
      <c r="N161" s="282"/>
      <c r="O161" s="282"/>
      <c r="P161" s="282"/>
      <c r="Q161" s="282"/>
      <c r="R161" s="282"/>
      <c r="S161" s="282"/>
      <c r="T161" s="28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4" t="s">
        <v>1361</v>
      </c>
      <c r="AU161" s="284" t="s">
        <v>88</v>
      </c>
      <c r="AV161" s="15" t="s">
        <v>86</v>
      </c>
      <c r="AW161" s="15" t="s">
        <v>34</v>
      </c>
      <c r="AX161" s="15" t="s">
        <v>78</v>
      </c>
      <c r="AY161" s="284" t="s">
        <v>159</v>
      </c>
    </row>
    <row r="162" s="13" customFormat="1">
      <c r="A162" s="13"/>
      <c r="B162" s="252"/>
      <c r="C162" s="253"/>
      <c r="D162" s="254" t="s">
        <v>1361</v>
      </c>
      <c r="E162" s="255" t="s">
        <v>1</v>
      </c>
      <c r="F162" s="256" t="s">
        <v>2372</v>
      </c>
      <c r="G162" s="253"/>
      <c r="H162" s="257">
        <v>20</v>
      </c>
      <c r="I162" s="258"/>
      <c r="J162" s="253"/>
      <c r="K162" s="253"/>
      <c r="L162" s="259"/>
      <c r="M162" s="260"/>
      <c r="N162" s="261"/>
      <c r="O162" s="261"/>
      <c r="P162" s="261"/>
      <c r="Q162" s="261"/>
      <c r="R162" s="261"/>
      <c r="S162" s="261"/>
      <c r="T162" s="26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3" t="s">
        <v>1361</v>
      </c>
      <c r="AU162" s="263" t="s">
        <v>88</v>
      </c>
      <c r="AV162" s="13" t="s">
        <v>88</v>
      </c>
      <c r="AW162" s="13" t="s">
        <v>34</v>
      </c>
      <c r="AX162" s="13" t="s">
        <v>78</v>
      </c>
      <c r="AY162" s="263" t="s">
        <v>159</v>
      </c>
    </row>
    <row r="163" s="14" customFormat="1">
      <c r="A163" s="14"/>
      <c r="B163" s="264"/>
      <c r="C163" s="265"/>
      <c r="D163" s="254" t="s">
        <v>1361</v>
      </c>
      <c r="E163" s="266" t="s">
        <v>1</v>
      </c>
      <c r="F163" s="267" t="s">
        <v>1363</v>
      </c>
      <c r="G163" s="265"/>
      <c r="H163" s="268">
        <v>20</v>
      </c>
      <c r="I163" s="269"/>
      <c r="J163" s="265"/>
      <c r="K163" s="265"/>
      <c r="L163" s="270"/>
      <c r="M163" s="271"/>
      <c r="N163" s="272"/>
      <c r="O163" s="272"/>
      <c r="P163" s="272"/>
      <c r="Q163" s="272"/>
      <c r="R163" s="272"/>
      <c r="S163" s="272"/>
      <c r="T163" s="27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4" t="s">
        <v>1361</v>
      </c>
      <c r="AU163" s="274" t="s">
        <v>88</v>
      </c>
      <c r="AV163" s="14" t="s">
        <v>168</v>
      </c>
      <c r="AW163" s="14" t="s">
        <v>34</v>
      </c>
      <c r="AX163" s="14" t="s">
        <v>86</v>
      </c>
      <c r="AY163" s="274" t="s">
        <v>159</v>
      </c>
    </row>
    <row r="164" s="2" customFormat="1" ht="16.5" customHeight="1">
      <c r="A164" s="39"/>
      <c r="B164" s="40"/>
      <c r="C164" s="235" t="s">
        <v>209</v>
      </c>
      <c r="D164" s="235" t="s">
        <v>316</v>
      </c>
      <c r="E164" s="236" t="s">
        <v>2373</v>
      </c>
      <c r="F164" s="237" t="s">
        <v>2374</v>
      </c>
      <c r="G164" s="238" t="s">
        <v>1419</v>
      </c>
      <c r="H164" s="239">
        <v>280</v>
      </c>
      <c r="I164" s="240"/>
      <c r="J164" s="241">
        <f>ROUND(I164*H164,2)</f>
        <v>0</v>
      </c>
      <c r="K164" s="242"/>
      <c r="L164" s="45"/>
      <c r="M164" s="243" t="s">
        <v>1</v>
      </c>
      <c r="N164" s="244" t="s">
        <v>43</v>
      </c>
      <c r="O164" s="92"/>
      <c r="P164" s="231">
        <f>O164*H164</f>
        <v>0</v>
      </c>
      <c r="Q164" s="231">
        <v>0.48574000000000001</v>
      </c>
      <c r="R164" s="231">
        <f>Q164*H164</f>
        <v>136.00720000000001</v>
      </c>
      <c r="S164" s="231">
        <v>0</v>
      </c>
      <c r="T164" s="232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3" t="s">
        <v>168</v>
      </c>
      <c r="AT164" s="233" t="s">
        <v>316</v>
      </c>
      <c r="AU164" s="233" t="s">
        <v>88</v>
      </c>
      <c r="AY164" s="18" t="s">
        <v>159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8" t="s">
        <v>86</v>
      </c>
      <c r="BK164" s="234">
        <f>ROUND(I164*H164,2)</f>
        <v>0</v>
      </c>
      <c r="BL164" s="18" t="s">
        <v>168</v>
      </c>
      <c r="BM164" s="233" t="s">
        <v>2375</v>
      </c>
    </row>
    <row r="165" s="15" customFormat="1">
      <c r="A165" s="15"/>
      <c r="B165" s="275"/>
      <c r="C165" s="276"/>
      <c r="D165" s="254" t="s">
        <v>1361</v>
      </c>
      <c r="E165" s="277" t="s">
        <v>1</v>
      </c>
      <c r="F165" s="278" t="s">
        <v>2376</v>
      </c>
      <c r="G165" s="276"/>
      <c r="H165" s="277" t="s">
        <v>1</v>
      </c>
      <c r="I165" s="279"/>
      <c r="J165" s="276"/>
      <c r="K165" s="276"/>
      <c r="L165" s="280"/>
      <c r="M165" s="281"/>
      <c r="N165" s="282"/>
      <c r="O165" s="282"/>
      <c r="P165" s="282"/>
      <c r="Q165" s="282"/>
      <c r="R165" s="282"/>
      <c r="S165" s="282"/>
      <c r="T165" s="283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84" t="s">
        <v>1361</v>
      </c>
      <c r="AU165" s="284" t="s">
        <v>88</v>
      </c>
      <c r="AV165" s="15" t="s">
        <v>86</v>
      </c>
      <c r="AW165" s="15" t="s">
        <v>34</v>
      </c>
      <c r="AX165" s="15" t="s">
        <v>78</v>
      </c>
      <c r="AY165" s="284" t="s">
        <v>159</v>
      </c>
    </row>
    <row r="166" s="13" customFormat="1">
      <c r="A166" s="13"/>
      <c r="B166" s="252"/>
      <c r="C166" s="253"/>
      <c r="D166" s="254" t="s">
        <v>1361</v>
      </c>
      <c r="E166" s="255" t="s">
        <v>1</v>
      </c>
      <c r="F166" s="256" t="s">
        <v>2377</v>
      </c>
      <c r="G166" s="253"/>
      <c r="H166" s="257">
        <v>280</v>
      </c>
      <c r="I166" s="258"/>
      <c r="J166" s="253"/>
      <c r="K166" s="253"/>
      <c r="L166" s="259"/>
      <c r="M166" s="260"/>
      <c r="N166" s="261"/>
      <c r="O166" s="261"/>
      <c r="P166" s="261"/>
      <c r="Q166" s="261"/>
      <c r="R166" s="261"/>
      <c r="S166" s="261"/>
      <c r="T166" s="26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3" t="s">
        <v>1361</v>
      </c>
      <c r="AU166" s="263" t="s">
        <v>88</v>
      </c>
      <c r="AV166" s="13" t="s">
        <v>88</v>
      </c>
      <c r="AW166" s="13" t="s">
        <v>34</v>
      </c>
      <c r="AX166" s="13" t="s">
        <v>78</v>
      </c>
      <c r="AY166" s="263" t="s">
        <v>159</v>
      </c>
    </row>
    <row r="167" s="14" customFormat="1">
      <c r="A167" s="14"/>
      <c r="B167" s="264"/>
      <c r="C167" s="265"/>
      <c r="D167" s="254" t="s">
        <v>1361</v>
      </c>
      <c r="E167" s="266" t="s">
        <v>1</v>
      </c>
      <c r="F167" s="267" t="s">
        <v>1363</v>
      </c>
      <c r="G167" s="265"/>
      <c r="H167" s="268">
        <v>280</v>
      </c>
      <c r="I167" s="269"/>
      <c r="J167" s="265"/>
      <c r="K167" s="265"/>
      <c r="L167" s="270"/>
      <c r="M167" s="271"/>
      <c r="N167" s="272"/>
      <c r="O167" s="272"/>
      <c r="P167" s="272"/>
      <c r="Q167" s="272"/>
      <c r="R167" s="272"/>
      <c r="S167" s="272"/>
      <c r="T167" s="27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4" t="s">
        <v>1361</v>
      </c>
      <c r="AU167" s="274" t="s">
        <v>88</v>
      </c>
      <c r="AV167" s="14" t="s">
        <v>168</v>
      </c>
      <c r="AW167" s="14" t="s">
        <v>34</v>
      </c>
      <c r="AX167" s="14" t="s">
        <v>86</v>
      </c>
      <c r="AY167" s="274" t="s">
        <v>159</v>
      </c>
    </row>
    <row r="168" s="2" customFormat="1" ht="24.15" customHeight="1">
      <c r="A168" s="39"/>
      <c r="B168" s="40"/>
      <c r="C168" s="235" t="s">
        <v>213</v>
      </c>
      <c r="D168" s="235" t="s">
        <v>316</v>
      </c>
      <c r="E168" s="236" t="s">
        <v>2378</v>
      </c>
      <c r="F168" s="237" t="s">
        <v>2379</v>
      </c>
      <c r="G168" s="238" t="s">
        <v>1419</v>
      </c>
      <c r="H168" s="239">
        <v>280</v>
      </c>
      <c r="I168" s="240"/>
      <c r="J168" s="241">
        <f>ROUND(I168*H168,2)</f>
        <v>0</v>
      </c>
      <c r="K168" s="242"/>
      <c r="L168" s="45"/>
      <c r="M168" s="243" t="s">
        <v>1</v>
      </c>
      <c r="N168" s="244" t="s">
        <v>43</v>
      </c>
      <c r="O168" s="92"/>
      <c r="P168" s="231">
        <f>O168*H168</f>
        <v>0</v>
      </c>
      <c r="Q168" s="231">
        <v>0.46000000000000002</v>
      </c>
      <c r="R168" s="231">
        <f>Q168*H168</f>
        <v>128.80000000000001</v>
      </c>
      <c r="S168" s="231">
        <v>0</v>
      </c>
      <c r="T168" s="232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3" t="s">
        <v>168</v>
      </c>
      <c r="AT168" s="233" t="s">
        <v>316</v>
      </c>
      <c r="AU168" s="233" t="s">
        <v>88</v>
      </c>
      <c r="AY168" s="18" t="s">
        <v>159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8" t="s">
        <v>86</v>
      </c>
      <c r="BK168" s="234">
        <f>ROUND(I168*H168,2)</f>
        <v>0</v>
      </c>
      <c r="BL168" s="18" t="s">
        <v>168</v>
      </c>
      <c r="BM168" s="233" t="s">
        <v>2380</v>
      </c>
    </row>
    <row r="169" s="13" customFormat="1">
      <c r="A169" s="13"/>
      <c r="B169" s="252"/>
      <c r="C169" s="253"/>
      <c r="D169" s="254" t="s">
        <v>1361</v>
      </c>
      <c r="E169" s="255" t="s">
        <v>1</v>
      </c>
      <c r="F169" s="256" t="s">
        <v>2377</v>
      </c>
      <c r="G169" s="253"/>
      <c r="H169" s="257">
        <v>280</v>
      </c>
      <c r="I169" s="258"/>
      <c r="J169" s="253"/>
      <c r="K169" s="253"/>
      <c r="L169" s="259"/>
      <c r="M169" s="260"/>
      <c r="N169" s="261"/>
      <c r="O169" s="261"/>
      <c r="P169" s="261"/>
      <c r="Q169" s="261"/>
      <c r="R169" s="261"/>
      <c r="S169" s="261"/>
      <c r="T169" s="26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3" t="s">
        <v>1361</v>
      </c>
      <c r="AU169" s="263" t="s">
        <v>88</v>
      </c>
      <c r="AV169" s="13" t="s">
        <v>88</v>
      </c>
      <c r="AW169" s="13" t="s">
        <v>34</v>
      </c>
      <c r="AX169" s="13" t="s">
        <v>78</v>
      </c>
      <c r="AY169" s="263" t="s">
        <v>159</v>
      </c>
    </row>
    <row r="170" s="14" customFormat="1">
      <c r="A170" s="14"/>
      <c r="B170" s="264"/>
      <c r="C170" s="265"/>
      <c r="D170" s="254" t="s">
        <v>1361</v>
      </c>
      <c r="E170" s="266" t="s">
        <v>1</v>
      </c>
      <c r="F170" s="267" t="s">
        <v>1363</v>
      </c>
      <c r="G170" s="265"/>
      <c r="H170" s="268">
        <v>280</v>
      </c>
      <c r="I170" s="269"/>
      <c r="J170" s="265"/>
      <c r="K170" s="265"/>
      <c r="L170" s="270"/>
      <c r="M170" s="271"/>
      <c r="N170" s="272"/>
      <c r="O170" s="272"/>
      <c r="P170" s="272"/>
      <c r="Q170" s="272"/>
      <c r="R170" s="272"/>
      <c r="S170" s="272"/>
      <c r="T170" s="27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4" t="s">
        <v>1361</v>
      </c>
      <c r="AU170" s="274" t="s">
        <v>88</v>
      </c>
      <c r="AV170" s="14" t="s">
        <v>168</v>
      </c>
      <c r="AW170" s="14" t="s">
        <v>34</v>
      </c>
      <c r="AX170" s="14" t="s">
        <v>86</v>
      </c>
      <c r="AY170" s="274" t="s">
        <v>159</v>
      </c>
    </row>
    <row r="171" s="2" customFormat="1" ht="33" customHeight="1">
      <c r="A171" s="39"/>
      <c r="B171" s="40"/>
      <c r="C171" s="235" t="s">
        <v>217</v>
      </c>
      <c r="D171" s="235" t="s">
        <v>316</v>
      </c>
      <c r="E171" s="236" t="s">
        <v>2381</v>
      </c>
      <c r="F171" s="237" t="s">
        <v>2382</v>
      </c>
      <c r="G171" s="238" t="s">
        <v>1419</v>
      </c>
      <c r="H171" s="239">
        <v>268</v>
      </c>
      <c r="I171" s="240"/>
      <c r="J171" s="241">
        <f>ROUND(I171*H171,2)</f>
        <v>0</v>
      </c>
      <c r="K171" s="242"/>
      <c r="L171" s="45"/>
      <c r="M171" s="243" t="s">
        <v>1</v>
      </c>
      <c r="N171" s="244" t="s">
        <v>43</v>
      </c>
      <c r="O171" s="92"/>
      <c r="P171" s="231">
        <f>O171*H171</f>
        <v>0</v>
      </c>
      <c r="Q171" s="231">
        <v>0</v>
      </c>
      <c r="R171" s="231">
        <f>Q171*H171</f>
        <v>0</v>
      </c>
      <c r="S171" s="231">
        <v>0</v>
      </c>
      <c r="T171" s="232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3" t="s">
        <v>168</v>
      </c>
      <c r="AT171" s="233" t="s">
        <v>316</v>
      </c>
      <c r="AU171" s="233" t="s">
        <v>88</v>
      </c>
      <c r="AY171" s="18" t="s">
        <v>159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8" t="s">
        <v>86</v>
      </c>
      <c r="BK171" s="234">
        <f>ROUND(I171*H171,2)</f>
        <v>0</v>
      </c>
      <c r="BL171" s="18" t="s">
        <v>168</v>
      </c>
      <c r="BM171" s="233" t="s">
        <v>2383</v>
      </c>
    </row>
    <row r="172" s="13" customFormat="1">
      <c r="A172" s="13"/>
      <c r="B172" s="252"/>
      <c r="C172" s="253"/>
      <c r="D172" s="254" t="s">
        <v>1361</v>
      </c>
      <c r="E172" s="255" t="s">
        <v>1</v>
      </c>
      <c r="F172" s="256" t="s">
        <v>2384</v>
      </c>
      <c r="G172" s="253"/>
      <c r="H172" s="257">
        <v>268</v>
      </c>
      <c r="I172" s="258"/>
      <c r="J172" s="253"/>
      <c r="K172" s="253"/>
      <c r="L172" s="259"/>
      <c r="M172" s="260"/>
      <c r="N172" s="261"/>
      <c r="O172" s="261"/>
      <c r="P172" s="261"/>
      <c r="Q172" s="261"/>
      <c r="R172" s="261"/>
      <c r="S172" s="261"/>
      <c r="T172" s="26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3" t="s">
        <v>1361</v>
      </c>
      <c r="AU172" s="263" t="s">
        <v>88</v>
      </c>
      <c r="AV172" s="13" t="s">
        <v>88</v>
      </c>
      <c r="AW172" s="13" t="s">
        <v>34</v>
      </c>
      <c r="AX172" s="13" t="s">
        <v>78</v>
      </c>
      <c r="AY172" s="263" t="s">
        <v>159</v>
      </c>
    </row>
    <row r="173" s="14" customFormat="1">
      <c r="A173" s="14"/>
      <c r="B173" s="264"/>
      <c r="C173" s="265"/>
      <c r="D173" s="254" t="s">
        <v>1361</v>
      </c>
      <c r="E173" s="266" t="s">
        <v>1</v>
      </c>
      <c r="F173" s="267" t="s">
        <v>1363</v>
      </c>
      <c r="G173" s="265"/>
      <c r="H173" s="268">
        <v>268</v>
      </c>
      <c r="I173" s="269"/>
      <c r="J173" s="265"/>
      <c r="K173" s="265"/>
      <c r="L173" s="270"/>
      <c r="M173" s="271"/>
      <c r="N173" s="272"/>
      <c r="O173" s="272"/>
      <c r="P173" s="272"/>
      <c r="Q173" s="272"/>
      <c r="R173" s="272"/>
      <c r="S173" s="272"/>
      <c r="T173" s="27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4" t="s">
        <v>1361</v>
      </c>
      <c r="AU173" s="274" t="s">
        <v>88</v>
      </c>
      <c r="AV173" s="14" t="s">
        <v>168</v>
      </c>
      <c r="AW173" s="14" t="s">
        <v>34</v>
      </c>
      <c r="AX173" s="14" t="s">
        <v>86</v>
      </c>
      <c r="AY173" s="274" t="s">
        <v>159</v>
      </c>
    </row>
    <row r="174" s="2" customFormat="1" ht="33" customHeight="1">
      <c r="A174" s="39"/>
      <c r="B174" s="40"/>
      <c r="C174" s="235" t="s">
        <v>8</v>
      </c>
      <c r="D174" s="235" t="s">
        <v>316</v>
      </c>
      <c r="E174" s="236" t="s">
        <v>2385</v>
      </c>
      <c r="F174" s="237" t="s">
        <v>2386</v>
      </c>
      <c r="G174" s="238" t="s">
        <v>1419</v>
      </c>
      <c r="H174" s="239">
        <v>268</v>
      </c>
      <c r="I174" s="240"/>
      <c r="J174" s="241">
        <f>ROUND(I174*H174,2)</f>
        <v>0</v>
      </c>
      <c r="K174" s="242"/>
      <c r="L174" s="45"/>
      <c r="M174" s="243" t="s">
        <v>1</v>
      </c>
      <c r="N174" s="244" t="s">
        <v>43</v>
      </c>
      <c r="O174" s="92"/>
      <c r="P174" s="231">
        <f>O174*H174</f>
        <v>0</v>
      </c>
      <c r="Q174" s="231">
        <v>0</v>
      </c>
      <c r="R174" s="231">
        <f>Q174*H174</f>
        <v>0</v>
      </c>
      <c r="S174" s="231">
        <v>0</v>
      </c>
      <c r="T174" s="232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3" t="s">
        <v>168</v>
      </c>
      <c r="AT174" s="233" t="s">
        <v>316</v>
      </c>
      <c r="AU174" s="233" t="s">
        <v>88</v>
      </c>
      <c r="AY174" s="18" t="s">
        <v>159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8" t="s">
        <v>86</v>
      </c>
      <c r="BK174" s="234">
        <f>ROUND(I174*H174,2)</f>
        <v>0</v>
      </c>
      <c r="BL174" s="18" t="s">
        <v>168</v>
      </c>
      <c r="BM174" s="233" t="s">
        <v>2387</v>
      </c>
    </row>
    <row r="175" s="13" customFormat="1">
      <c r="A175" s="13"/>
      <c r="B175" s="252"/>
      <c r="C175" s="253"/>
      <c r="D175" s="254" t="s">
        <v>1361</v>
      </c>
      <c r="E175" s="255" t="s">
        <v>1</v>
      </c>
      <c r="F175" s="256" t="s">
        <v>2384</v>
      </c>
      <c r="G175" s="253"/>
      <c r="H175" s="257">
        <v>268</v>
      </c>
      <c r="I175" s="258"/>
      <c r="J175" s="253"/>
      <c r="K175" s="253"/>
      <c r="L175" s="259"/>
      <c r="M175" s="260"/>
      <c r="N175" s="261"/>
      <c r="O175" s="261"/>
      <c r="P175" s="261"/>
      <c r="Q175" s="261"/>
      <c r="R175" s="261"/>
      <c r="S175" s="261"/>
      <c r="T175" s="26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3" t="s">
        <v>1361</v>
      </c>
      <c r="AU175" s="263" t="s">
        <v>88</v>
      </c>
      <c r="AV175" s="13" t="s">
        <v>88</v>
      </c>
      <c r="AW175" s="13" t="s">
        <v>34</v>
      </c>
      <c r="AX175" s="13" t="s">
        <v>78</v>
      </c>
      <c r="AY175" s="263" t="s">
        <v>159</v>
      </c>
    </row>
    <row r="176" s="14" customFormat="1">
      <c r="A176" s="14"/>
      <c r="B176" s="264"/>
      <c r="C176" s="265"/>
      <c r="D176" s="254" t="s">
        <v>1361</v>
      </c>
      <c r="E176" s="266" t="s">
        <v>1</v>
      </c>
      <c r="F176" s="267" t="s">
        <v>1363</v>
      </c>
      <c r="G176" s="265"/>
      <c r="H176" s="268">
        <v>268</v>
      </c>
      <c r="I176" s="269"/>
      <c r="J176" s="265"/>
      <c r="K176" s="265"/>
      <c r="L176" s="270"/>
      <c r="M176" s="271"/>
      <c r="N176" s="272"/>
      <c r="O176" s="272"/>
      <c r="P176" s="272"/>
      <c r="Q176" s="272"/>
      <c r="R176" s="272"/>
      <c r="S176" s="272"/>
      <c r="T176" s="27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4" t="s">
        <v>1361</v>
      </c>
      <c r="AU176" s="274" t="s">
        <v>88</v>
      </c>
      <c r="AV176" s="14" t="s">
        <v>168</v>
      </c>
      <c r="AW176" s="14" t="s">
        <v>34</v>
      </c>
      <c r="AX176" s="14" t="s">
        <v>86</v>
      </c>
      <c r="AY176" s="274" t="s">
        <v>159</v>
      </c>
    </row>
    <row r="177" s="2" customFormat="1" ht="24.15" customHeight="1">
      <c r="A177" s="39"/>
      <c r="B177" s="40"/>
      <c r="C177" s="235" t="s">
        <v>224</v>
      </c>
      <c r="D177" s="235" t="s">
        <v>316</v>
      </c>
      <c r="E177" s="236" t="s">
        <v>2388</v>
      </c>
      <c r="F177" s="237" t="s">
        <v>2389</v>
      </c>
      <c r="G177" s="238" t="s">
        <v>1419</v>
      </c>
      <c r="H177" s="239">
        <v>20</v>
      </c>
      <c r="I177" s="240"/>
      <c r="J177" s="241">
        <f>ROUND(I177*H177,2)</f>
        <v>0</v>
      </c>
      <c r="K177" s="242"/>
      <c r="L177" s="45"/>
      <c r="M177" s="243" t="s">
        <v>1</v>
      </c>
      <c r="N177" s="244" t="s">
        <v>43</v>
      </c>
      <c r="O177" s="92"/>
      <c r="P177" s="231">
        <f>O177*H177</f>
        <v>0</v>
      </c>
      <c r="Q177" s="231">
        <v>0.089219999999999994</v>
      </c>
      <c r="R177" s="231">
        <f>Q177*H177</f>
        <v>1.7843999999999998</v>
      </c>
      <c r="S177" s="231">
        <v>0</v>
      </c>
      <c r="T177" s="232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3" t="s">
        <v>168</v>
      </c>
      <c r="AT177" s="233" t="s">
        <v>316</v>
      </c>
      <c r="AU177" s="233" t="s">
        <v>88</v>
      </c>
      <c r="AY177" s="18" t="s">
        <v>159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8" t="s">
        <v>86</v>
      </c>
      <c r="BK177" s="234">
        <f>ROUND(I177*H177,2)</f>
        <v>0</v>
      </c>
      <c r="BL177" s="18" t="s">
        <v>168</v>
      </c>
      <c r="BM177" s="233" t="s">
        <v>2390</v>
      </c>
    </row>
    <row r="178" s="13" customFormat="1">
      <c r="A178" s="13"/>
      <c r="B178" s="252"/>
      <c r="C178" s="253"/>
      <c r="D178" s="254" t="s">
        <v>1361</v>
      </c>
      <c r="E178" s="255" t="s">
        <v>1</v>
      </c>
      <c r="F178" s="256" t="s">
        <v>2372</v>
      </c>
      <c r="G178" s="253"/>
      <c r="H178" s="257">
        <v>20</v>
      </c>
      <c r="I178" s="258"/>
      <c r="J178" s="253"/>
      <c r="K178" s="253"/>
      <c r="L178" s="259"/>
      <c r="M178" s="260"/>
      <c r="N178" s="261"/>
      <c r="O178" s="261"/>
      <c r="P178" s="261"/>
      <c r="Q178" s="261"/>
      <c r="R178" s="261"/>
      <c r="S178" s="261"/>
      <c r="T178" s="26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3" t="s">
        <v>1361</v>
      </c>
      <c r="AU178" s="263" t="s">
        <v>88</v>
      </c>
      <c r="AV178" s="13" t="s">
        <v>88</v>
      </c>
      <c r="AW178" s="13" t="s">
        <v>34</v>
      </c>
      <c r="AX178" s="13" t="s">
        <v>78</v>
      </c>
      <c r="AY178" s="263" t="s">
        <v>159</v>
      </c>
    </row>
    <row r="179" s="14" customFormat="1">
      <c r="A179" s="14"/>
      <c r="B179" s="264"/>
      <c r="C179" s="265"/>
      <c r="D179" s="254" t="s">
        <v>1361</v>
      </c>
      <c r="E179" s="266" t="s">
        <v>1</v>
      </c>
      <c r="F179" s="267" t="s">
        <v>1363</v>
      </c>
      <c r="G179" s="265"/>
      <c r="H179" s="268">
        <v>20</v>
      </c>
      <c r="I179" s="269"/>
      <c r="J179" s="265"/>
      <c r="K179" s="265"/>
      <c r="L179" s="270"/>
      <c r="M179" s="271"/>
      <c r="N179" s="272"/>
      <c r="O179" s="272"/>
      <c r="P179" s="272"/>
      <c r="Q179" s="272"/>
      <c r="R179" s="272"/>
      <c r="S179" s="272"/>
      <c r="T179" s="27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4" t="s">
        <v>1361</v>
      </c>
      <c r="AU179" s="274" t="s">
        <v>88</v>
      </c>
      <c r="AV179" s="14" t="s">
        <v>168</v>
      </c>
      <c r="AW179" s="14" t="s">
        <v>34</v>
      </c>
      <c r="AX179" s="14" t="s">
        <v>86</v>
      </c>
      <c r="AY179" s="274" t="s">
        <v>159</v>
      </c>
    </row>
    <row r="180" s="2" customFormat="1" ht="16.5" customHeight="1">
      <c r="A180" s="39"/>
      <c r="B180" s="40"/>
      <c r="C180" s="220" t="s">
        <v>228</v>
      </c>
      <c r="D180" s="220" t="s">
        <v>163</v>
      </c>
      <c r="E180" s="221" t="s">
        <v>2391</v>
      </c>
      <c r="F180" s="222" t="s">
        <v>2392</v>
      </c>
      <c r="G180" s="223" t="s">
        <v>1419</v>
      </c>
      <c r="H180" s="224">
        <v>20.600000000000001</v>
      </c>
      <c r="I180" s="225"/>
      <c r="J180" s="226">
        <f>ROUND(I180*H180,2)</f>
        <v>0</v>
      </c>
      <c r="K180" s="227"/>
      <c r="L180" s="228"/>
      <c r="M180" s="229" t="s">
        <v>1</v>
      </c>
      <c r="N180" s="230" t="s">
        <v>43</v>
      </c>
      <c r="O180" s="92"/>
      <c r="P180" s="231">
        <f>O180*H180</f>
        <v>0</v>
      </c>
      <c r="Q180" s="231">
        <v>0.113</v>
      </c>
      <c r="R180" s="231">
        <f>Q180*H180</f>
        <v>2.3278000000000003</v>
      </c>
      <c r="S180" s="231">
        <v>0</v>
      </c>
      <c r="T180" s="232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3" t="s">
        <v>167</v>
      </c>
      <c r="AT180" s="233" t="s">
        <v>163</v>
      </c>
      <c r="AU180" s="233" t="s">
        <v>88</v>
      </c>
      <c r="AY180" s="18" t="s">
        <v>159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8" t="s">
        <v>86</v>
      </c>
      <c r="BK180" s="234">
        <f>ROUND(I180*H180,2)</f>
        <v>0</v>
      </c>
      <c r="BL180" s="18" t="s">
        <v>168</v>
      </c>
      <c r="BM180" s="233" t="s">
        <v>2393</v>
      </c>
    </row>
    <row r="181" s="13" customFormat="1">
      <c r="A181" s="13"/>
      <c r="B181" s="252"/>
      <c r="C181" s="253"/>
      <c r="D181" s="254" t="s">
        <v>1361</v>
      </c>
      <c r="E181" s="253"/>
      <c r="F181" s="256" t="s">
        <v>2394</v>
      </c>
      <c r="G181" s="253"/>
      <c r="H181" s="257">
        <v>20.600000000000001</v>
      </c>
      <c r="I181" s="258"/>
      <c r="J181" s="253"/>
      <c r="K181" s="253"/>
      <c r="L181" s="259"/>
      <c r="M181" s="260"/>
      <c r="N181" s="261"/>
      <c r="O181" s="261"/>
      <c r="P181" s="261"/>
      <c r="Q181" s="261"/>
      <c r="R181" s="261"/>
      <c r="S181" s="261"/>
      <c r="T181" s="26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3" t="s">
        <v>1361</v>
      </c>
      <c r="AU181" s="263" t="s">
        <v>88</v>
      </c>
      <c r="AV181" s="13" t="s">
        <v>88</v>
      </c>
      <c r="AW181" s="13" t="s">
        <v>4</v>
      </c>
      <c r="AX181" s="13" t="s">
        <v>86</v>
      </c>
      <c r="AY181" s="263" t="s">
        <v>159</v>
      </c>
    </row>
    <row r="182" s="12" customFormat="1" ht="22.8" customHeight="1">
      <c r="A182" s="12"/>
      <c r="B182" s="204"/>
      <c r="C182" s="205"/>
      <c r="D182" s="206" t="s">
        <v>77</v>
      </c>
      <c r="E182" s="218" t="s">
        <v>195</v>
      </c>
      <c r="F182" s="218" t="s">
        <v>1541</v>
      </c>
      <c r="G182" s="205"/>
      <c r="H182" s="205"/>
      <c r="I182" s="208"/>
      <c r="J182" s="219">
        <f>BK182</f>
        <v>0</v>
      </c>
      <c r="K182" s="205"/>
      <c r="L182" s="210"/>
      <c r="M182" s="211"/>
      <c r="N182" s="212"/>
      <c r="O182" s="212"/>
      <c r="P182" s="213">
        <f>SUM(P183:P201)</f>
        <v>0</v>
      </c>
      <c r="Q182" s="212"/>
      <c r="R182" s="213">
        <f>SUM(R183:R201)</f>
        <v>16.043587000000002</v>
      </c>
      <c r="S182" s="212"/>
      <c r="T182" s="214">
        <f>SUM(T183:T201)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5" t="s">
        <v>162</v>
      </c>
      <c r="AT182" s="216" t="s">
        <v>77</v>
      </c>
      <c r="AU182" s="216" t="s">
        <v>86</v>
      </c>
      <c r="AY182" s="215" t="s">
        <v>159</v>
      </c>
      <c r="BK182" s="217">
        <f>SUM(BK183:BK201)</f>
        <v>0</v>
      </c>
    </row>
    <row r="183" s="2" customFormat="1" ht="24.15" customHeight="1">
      <c r="A183" s="39"/>
      <c r="B183" s="40"/>
      <c r="C183" s="235" t="s">
        <v>234</v>
      </c>
      <c r="D183" s="235" t="s">
        <v>316</v>
      </c>
      <c r="E183" s="236" t="s">
        <v>2395</v>
      </c>
      <c r="F183" s="237" t="s">
        <v>2396</v>
      </c>
      <c r="G183" s="238" t="s">
        <v>341</v>
      </c>
      <c r="H183" s="239">
        <v>89</v>
      </c>
      <c r="I183" s="240"/>
      <c r="J183" s="241">
        <f>ROUND(I183*H183,2)</f>
        <v>0</v>
      </c>
      <c r="K183" s="242"/>
      <c r="L183" s="45"/>
      <c r="M183" s="243" t="s">
        <v>1</v>
      </c>
      <c r="N183" s="244" t="s">
        <v>43</v>
      </c>
      <c r="O183" s="92"/>
      <c r="P183" s="231">
        <f>O183*H183</f>
        <v>0</v>
      </c>
      <c r="Q183" s="231">
        <v>0.10095</v>
      </c>
      <c r="R183" s="231">
        <f>Q183*H183</f>
        <v>8.9845500000000005</v>
      </c>
      <c r="S183" s="231">
        <v>0</v>
      </c>
      <c r="T183" s="232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3" t="s">
        <v>168</v>
      </c>
      <c r="AT183" s="233" t="s">
        <v>316</v>
      </c>
      <c r="AU183" s="233" t="s">
        <v>88</v>
      </c>
      <c r="AY183" s="18" t="s">
        <v>159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8" t="s">
        <v>86</v>
      </c>
      <c r="BK183" s="234">
        <f>ROUND(I183*H183,2)</f>
        <v>0</v>
      </c>
      <c r="BL183" s="18" t="s">
        <v>168</v>
      </c>
      <c r="BM183" s="233" t="s">
        <v>2397</v>
      </c>
    </row>
    <row r="184" s="15" customFormat="1">
      <c r="A184" s="15"/>
      <c r="B184" s="275"/>
      <c r="C184" s="276"/>
      <c r="D184" s="254" t="s">
        <v>1361</v>
      </c>
      <c r="E184" s="277" t="s">
        <v>1</v>
      </c>
      <c r="F184" s="278" t="s">
        <v>2398</v>
      </c>
      <c r="G184" s="276"/>
      <c r="H184" s="277" t="s">
        <v>1</v>
      </c>
      <c r="I184" s="279"/>
      <c r="J184" s="276"/>
      <c r="K184" s="276"/>
      <c r="L184" s="280"/>
      <c r="M184" s="281"/>
      <c r="N184" s="282"/>
      <c r="O184" s="282"/>
      <c r="P184" s="282"/>
      <c r="Q184" s="282"/>
      <c r="R184" s="282"/>
      <c r="S184" s="282"/>
      <c r="T184" s="283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84" t="s">
        <v>1361</v>
      </c>
      <c r="AU184" s="284" t="s">
        <v>88</v>
      </c>
      <c r="AV184" s="15" t="s">
        <v>86</v>
      </c>
      <c r="AW184" s="15" t="s">
        <v>34</v>
      </c>
      <c r="AX184" s="15" t="s">
        <v>78</v>
      </c>
      <c r="AY184" s="284" t="s">
        <v>159</v>
      </c>
    </row>
    <row r="185" s="13" customFormat="1">
      <c r="A185" s="13"/>
      <c r="B185" s="252"/>
      <c r="C185" s="253"/>
      <c r="D185" s="254" t="s">
        <v>1361</v>
      </c>
      <c r="E185" s="255" t="s">
        <v>1</v>
      </c>
      <c r="F185" s="256" t="s">
        <v>2399</v>
      </c>
      <c r="G185" s="253"/>
      <c r="H185" s="257">
        <v>37</v>
      </c>
      <c r="I185" s="258"/>
      <c r="J185" s="253"/>
      <c r="K185" s="253"/>
      <c r="L185" s="259"/>
      <c r="M185" s="260"/>
      <c r="N185" s="261"/>
      <c r="O185" s="261"/>
      <c r="P185" s="261"/>
      <c r="Q185" s="261"/>
      <c r="R185" s="261"/>
      <c r="S185" s="261"/>
      <c r="T185" s="26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3" t="s">
        <v>1361</v>
      </c>
      <c r="AU185" s="263" t="s">
        <v>88</v>
      </c>
      <c r="AV185" s="13" t="s">
        <v>88</v>
      </c>
      <c r="AW185" s="13" t="s">
        <v>34</v>
      </c>
      <c r="AX185" s="13" t="s">
        <v>78</v>
      </c>
      <c r="AY185" s="263" t="s">
        <v>159</v>
      </c>
    </row>
    <row r="186" s="15" customFormat="1">
      <c r="A186" s="15"/>
      <c r="B186" s="275"/>
      <c r="C186" s="276"/>
      <c r="D186" s="254" t="s">
        <v>1361</v>
      </c>
      <c r="E186" s="277" t="s">
        <v>1</v>
      </c>
      <c r="F186" s="278" t="s">
        <v>2400</v>
      </c>
      <c r="G186" s="276"/>
      <c r="H186" s="277" t="s">
        <v>1</v>
      </c>
      <c r="I186" s="279"/>
      <c r="J186" s="276"/>
      <c r="K186" s="276"/>
      <c r="L186" s="280"/>
      <c r="M186" s="281"/>
      <c r="N186" s="282"/>
      <c r="O186" s="282"/>
      <c r="P186" s="282"/>
      <c r="Q186" s="282"/>
      <c r="R186" s="282"/>
      <c r="S186" s="282"/>
      <c r="T186" s="283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84" t="s">
        <v>1361</v>
      </c>
      <c r="AU186" s="284" t="s">
        <v>88</v>
      </c>
      <c r="AV186" s="15" t="s">
        <v>86</v>
      </c>
      <c r="AW186" s="15" t="s">
        <v>34</v>
      </c>
      <c r="AX186" s="15" t="s">
        <v>78</v>
      </c>
      <c r="AY186" s="284" t="s">
        <v>159</v>
      </c>
    </row>
    <row r="187" s="13" customFormat="1">
      <c r="A187" s="13"/>
      <c r="B187" s="252"/>
      <c r="C187" s="253"/>
      <c r="D187" s="254" t="s">
        <v>1361</v>
      </c>
      <c r="E187" s="255" t="s">
        <v>1</v>
      </c>
      <c r="F187" s="256" t="s">
        <v>2401</v>
      </c>
      <c r="G187" s="253"/>
      <c r="H187" s="257">
        <v>52</v>
      </c>
      <c r="I187" s="258"/>
      <c r="J187" s="253"/>
      <c r="K187" s="253"/>
      <c r="L187" s="259"/>
      <c r="M187" s="260"/>
      <c r="N187" s="261"/>
      <c r="O187" s="261"/>
      <c r="P187" s="261"/>
      <c r="Q187" s="261"/>
      <c r="R187" s="261"/>
      <c r="S187" s="261"/>
      <c r="T187" s="26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3" t="s">
        <v>1361</v>
      </c>
      <c r="AU187" s="263" t="s">
        <v>88</v>
      </c>
      <c r="AV187" s="13" t="s">
        <v>88</v>
      </c>
      <c r="AW187" s="13" t="s">
        <v>34</v>
      </c>
      <c r="AX187" s="13" t="s">
        <v>78</v>
      </c>
      <c r="AY187" s="263" t="s">
        <v>159</v>
      </c>
    </row>
    <row r="188" s="14" customFormat="1">
      <c r="A188" s="14"/>
      <c r="B188" s="264"/>
      <c r="C188" s="265"/>
      <c r="D188" s="254" t="s">
        <v>1361</v>
      </c>
      <c r="E188" s="266" t="s">
        <v>1</v>
      </c>
      <c r="F188" s="267" t="s">
        <v>1363</v>
      </c>
      <c r="G188" s="265"/>
      <c r="H188" s="268">
        <v>89</v>
      </c>
      <c r="I188" s="269"/>
      <c r="J188" s="265"/>
      <c r="K188" s="265"/>
      <c r="L188" s="270"/>
      <c r="M188" s="271"/>
      <c r="N188" s="272"/>
      <c r="O188" s="272"/>
      <c r="P188" s="272"/>
      <c r="Q188" s="272"/>
      <c r="R188" s="272"/>
      <c r="S188" s="272"/>
      <c r="T188" s="27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4" t="s">
        <v>1361</v>
      </c>
      <c r="AU188" s="274" t="s">
        <v>88</v>
      </c>
      <c r="AV188" s="14" t="s">
        <v>168</v>
      </c>
      <c r="AW188" s="14" t="s">
        <v>34</v>
      </c>
      <c r="AX188" s="14" t="s">
        <v>86</v>
      </c>
      <c r="AY188" s="274" t="s">
        <v>159</v>
      </c>
    </row>
    <row r="189" s="2" customFormat="1" ht="16.5" customHeight="1">
      <c r="A189" s="39"/>
      <c r="B189" s="40"/>
      <c r="C189" s="220" t="s">
        <v>238</v>
      </c>
      <c r="D189" s="220" t="s">
        <v>163</v>
      </c>
      <c r="E189" s="221" t="s">
        <v>2402</v>
      </c>
      <c r="F189" s="222" t="s">
        <v>2403</v>
      </c>
      <c r="G189" s="223" t="s">
        <v>341</v>
      </c>
      <c r="H189" s="224">
        <v>53.560000000000002</v>
      </c>
      <c r="I189" s="225"/>
      <c r="J189" s="226">
        <f>ROUND(I189*H189,2)</f>
        <v>0</v>
      </c>
      <c r="K189" s="227"/>
      <c r="L189" s="228"/>
      <c r="M189" s="229" t="s">
        <v>1</v>
      </c>
      <c r="N189" s="230" t="s">
        <v>43</v>
      </c>
      <c r="O189" s="92"/>
      <c r="P189" s="231">
        <f>O189*H189</f>
        <v>0</v>
      </c>
      <c r="Q189" s="231">
        <v>0.028000000000000001</v>
      </c>
      <c r="R189" s="231">
        <f>Q189*H189</f>
        <v>1.4996800000000001</v>
      </c>
      <c r="S189" s="231">
        <v>0</v>
      </c>
      <c r="T189" s="232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3" t="s">
        <v>167</v>
      </c>
      <c r="AT189" s="233" t="s">
        <v>163</v>
      </c>
      <c r="AU189" s="233" t="s">
        <v>88</v>
      </c>
      <c r="AY189" s="18" t="s">
        <v>159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8" t="s">
        <v>86</v>
      </c>
      <c r="BK189" s="234">
        <f>ROUND(I189*H189,2)</f>
        <v>0</v>
      </c>
      <c r="BL189" s="18" t="s">
        <v>168</v>
      </c>
      <c r="BM189" s="233" t="s">
        <v>2404</v>
      </c>
    </row>
    <row r="190" s="15" customFormat="1">
      <c r="A190" s="15"/>
      <c r="B190" s="275"/>
      <c r="C190" s="276"/>
      <c r="D190" s="254" t="s">
        <v>1361</v>
      </c>
      <c r="E190" s="277" t="s">
        <v>1</v>
      </c>
      <c r="F190" s="278" t="s">
        <v>2400</v>
      </c>
      <c r="G190" s="276"/>
      <c r="H190" s="277" t="s">
        <v>1</v>
      </c>
      <c r="I190" s="279"/>
      <c r="J190" s="276"/>
      <c r="K190" s="276"/>
      <c r="L190" s="280"/>
      <c r="M190" s="281"/>
      <c r="N190" s="282"/>
      <c r="O190" s="282"/>
      <c r="P190" s="282"/>
      <c r="Q190" s="282"/>
      <c r="R190" s="282"/>
      <c r="S190" s="282"/>
      <c r="T190" s="283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84" t="s">
        <v>1361</v>
      </c>
      <c r="AU190" s="284" t="s">
        <v>88</v>
      </c>
      <c r="AV190" s="15" t="s">
        <v>86</v>
      </c>
      <c r="AW190" s="15" t="s">
        <v>34</v>
      </c>
      <c r="AX190" s="15" t="s">
        <v>78</v>
      </c>
      <c r="AY190" s="284" t="s">
        <v>159</v>
      </c>
    </row>
    <row r="191" s="13" customFormat="1">
      <c r="A191" s="13"/>
      <c r="B191" s="252"/>
      <c r="C191" s="253"/>
      <c r="D191" s="254" t="s">
        <v>1361</v>
      </c>
      <c r="E191" s="255" t="s">
        <v>1</v>
      </c>
      <c r="F191" s="256" t="s">
        <v>2401</v>
      </c>
      <c r="G191" s="253"/>
      <c r="H191" s="257">
        <v>52</v>
      </c>
      <c r="I191" s="258"/>
      <c r="J191" s="253"/>
      <c r="K191" s="253"/>
      <c r="L191" s="259"/>
      <c r="M191" s="260"/>
      <c r="N191" s="261"/>
      <c r="O191" s="261"/>
      <c r="P191" s="261"/>
      <c r="Q191" s="261"/>
      <c r="R191" s="261"/>
      <c r="S191" s="261"/>
      <c r="T191" s="26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3" t="s">
        <v>1361</v>
      </c>
      <c r="AU191" s="263" t="s">
        <v>88</v>
      </c>
      <c r="AV191" s="13" t="s">
        <v>88</v>
      </c>
      <c r="AW191" s="13" t="s">
        <v>34</v>
      </c>
      <c r="AX191" s="13" t="s">
        <v>78</v>
      </c>
      <c r="AY191" s="263" t="s">
        <v>159</v>
      </c>
    </row>
    <row r="192" s="14" customFormat="1">
      <c r="A192" s="14"/>
      <c r="B192" s="264"/>
      <c r="C192" s="265"/>
      <c r="D192" s="254" t="s">
        <v>1361</v>
      </c>
      <c r="E192" s="266" t="s">
        <v>1</v>
      </c>
      <c r="F192" s="267" t="s">
        <v>1363</v>
      </c>
      <c r="G192" s="265"/>
      <c r="H192" s="268">
        <v>52</v>
      </c>
      <c r="I192" s="269"/>
      <c r="J192" s="265"/>
      <c r="K192" s="265"/>
      <c r="L192" s="270"/>
      <c r="M192" s="271"/>
      <c r="N192" s="272"/>
      <c r="O192" s="272"/>
      <c r="P192" s="272"/>
      <c r="Q192" s="272"/>
      <c r="R192" s="272"/>
      <c r="S192" s="272"/>
      <c r="T192" s="27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4" t="s">
        <v>1361</v>
      </c>
      <c r="AU192" s="274" t="s">
        <v>88</v>
      </c>
      <c r="AV192" s="14" t="s">
        <v>168</v>
      </c>
      <c r="AW192" s="14" t="s">
        <v>34</v>
      </c>
      <c r="AX192" s="14" t="s">
        <v>86</v>
      </c>
      <c r="AY192" s="274" t="s">
        <v>159</v>
      </c>
    </row>
    <row r="193" s="13" customFormat="1">
      <c r="A193" s="13"/>
      <c r="B193" s="252"/>
      <c r="C193" s="253"/>
      <c r="D193" s="254" t="s">
        <v>1361</v>
      </c>
      <c r="E193" s="253"/>
      <c r="F193" s="256" t="s">
        <v>2405</v>
      </c>
      <c r="G193" s="253"/>
      <c r="H193" s="257">
        <v>53.560000000000002</v>
      </c>
      <c r="I193" s="258"/>
      <c r="J193" s="253"/>
      <c r="K193" s="253"/>
      <c r="L193" s="259"/>
      <c r="M193" s="260"/>
      <c r="N193" s="261"/>
      <c r="O193" s="261"/>
      <c r="P193" s="261"/>
      <c r="Q193" s="261"/>
      <c r="R193" s="261"/>
      <c r="S193" s="261"/>
      <c r="T193" s="26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3" t="s">
        <v>1361</v>
      </c>
      <c r="AU193" s="263" t="s">
        <v>88</v>
      </c>
      <c r="AV193" s="13" t="s">
        <v>88</v>
      </c>
      <c r="AW193" s="13" t="s">
        <v>4</v>
      </c>
      <c r="AX193" s="13" t="s">
        <v>86</v>
      </c>
      <c r="AY193" s="263" t="s">
        <v>159</v>
      </c>
    </row>
    <row r="194" s="2" customFormat="1" ht="16.5" customHeight="1">
      <c r="A194" s="39"/>
      <c r="B194" s="40"/>
      <c r="C194" s="220" t="s">
        <v>242</v>
      </c>
      <c r="D194" s="220" t="s">
        <v>163</v>
      </c>
      <c r="E194" s="221" t="s">
        <v>2406</v>
      </c>
      <c r="F194" s="222" t="s">
        <v>2407</v>
      </c>
      <c r="G194" s="223" t="s">
        <v>341</v>
      </c>
      <c r="H194" s="224">
        <v>37</v>
      </c>
      <c r="I194" s="225"/>
      <c r="J194" s="226">
        <f>ROUND(I194*H194,2)</f>
        <v>0</v>
      </c>
      <c r="K194" s="227"/>
      <c r="L194" s="228"/>
      <c r="M194" s="229" t="s">
        <v>1</v>
      </c>
      <c r="N194" s="230" t="s">
        <v>43</v>
      </c>
      <c r="O194" s="92"/>
      <c r="P194" s="231">
        <f>O194*H194</f>
        <v>0</v>
      </c>
      <c r="Q194" s="231">
        <v>0.033000000000000002</v>
      </c>
      <c r="R194" s="231">
        <f>Q194*H194</f>
        <v>1.2210000000000001</v>
      </c>
      <c r="S194" s="231">
        <v>0</v>
      </c>
      <c r="T194" s="232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3" t="s">
        <v>167</v>
      </c>
      <c r="AT194" s="233" t="s">
        <v>163</v>
      </c>
      <c r="AU194" s="233" t="s">
        <v>88</v>
      </c>
      <c r="AY194" s="18" t="s">
        <v>159</v>
      </c>
      <c r="BE194" s="234">
        <f>IF(N194="základní",J194,0)</f>
        <v>0</v>
      </c>
      <c r="BF194" s="234">
        <f>IF(N194="snížená",J194,0)</f>
        <v>0</v>
      </c>
      <c r="BG194" s="234">
        <f>IF(N194="zákl. přenesená",J194,0)</f>
        <v>0</v>
      </c>
      <c r="BH194" s="234">
        <f>IF(N194="sníž. přenesená",J194,0)</f>
        <v>0</v>
      </c>
      <c r="BI194" s="234">
        <f>IF(N194="nulová",J194,0)</f>
        <v>0</v>
      </c>
      <c r="BJ194" s="18" t="s">
        <v>86</v>
      </c>
      <c r="BK194" s="234">
        <f>ROUND(I194*H194,2)</f>
        <v>0</v>
      </c>
      <c r="BL194" s="18" t="s">
        <v>168</v>
      </c>
      <c r="BM194" s="233" t="s">
        <v>2408</v>
      </c>
    </row>
    <row r="195" s="13" customFormat="1">
      <c r="A195" s="13"/>
      <c r="B195" s="252"/>
      <c r="C195" s="253"/>
      <c r="D195" s="254" t="s">
        <v>1361</v>
      </c>
      <c r="E195" s="255" t="s">
        <v>1</v>
      </c>
      <c r="F195" s="256" t="s">
        <v>2399</v>
      </c>
      <c r="G195" s="253"/>
      <c r="H195" s="257">
        <v>37</v>
      </c>
      <c r="I195" s="258"/>
      <c r="J195" s="253"/>
      <c r="K195" s="253"/>
      <c r="L195" s="259"/>
      <c r="M195" s="260"/>
      <c r="N195" s="261"/>
      <c r="O195" s="261"/>
      <c r="P195" s="261"/>
      <c r="Q195" s="261"/>
      <c r="R195" s="261"/>
      <c r="S195" s="261"/>
      <c r="T195" s="26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3" t="s">
        <v>1361</v>
      </c>
      <c r="AU195" s="263" t="s">
        <v>88</v>
      </c>
      <c r="AV195" s="13" t="s">
        <v>88</v>
      </c>
      <c r="AW195" s="13" t="s">
        <v>34</v>
      </c>
      <c r="AX195" s="13" t="s">
        <v>78</v>
      </c>
      <c r="AY195" s="263" t="s">
        <v>159</v>
      </c>
    </row>
    <row r="196" s="14" customFormat="1">
      <c r="A196" s="14"/>
      <c r="B196" s="264"/>
      <c r="C196" s="265"/>
      <c r="D196" s="254" t="s">
        <v>1361</v>
      </c>
      <c r="E196" s="266" t="s">
        <v>1</v>
      </c>
      <c r="F196" s="267" t="s">
        <v>1363</v>
      </c>
      <c r="G196" s="265"/>
      <c r="H196" s="268">
        <v>37</v>
      </c>
      <c r="I196" s="269"/>
      <c r="J196" s="265"/>
      <c r="K196" s="265"/>
      <c r="L196" s="270"/>
      <c r="M196" s="271"/>
      <c r="N196" s="272"/>
      <c r="O196" s="272"/>
      <c r="P196" s="272"/>
      <c r="Q196" s="272"/>
      <c r="R196" s="272"/>
      <c r="S196" s="272"/>
      <c r="T196" s="27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4" t="s">
        <v>1361</v>
      </c>
      <c r="AU196" s="274" t="s">
        <v>88</v>
      </c>
      <c r="AV196" s="14" t="s">
        <v>168</v>
      </c>
      <c r="AW196" s="14" t="s">
        <v>34</v>
      </c>
      <c r="AX196" s="14" t="s">
        <v>86</v>
      </c>
      <c r="AY196" s="274" t="s">
        <v>159</v>
      </c>
    </row>
    <row r="197" s="2" customFormat="1" ht="24.15" customHeight="1">
      <c r="A197" s="39"/>
      <c r="B197" s="40"/>
      <c r="C197" s="235" t="s">
        <v>7</v>
      </c>
      <c r="D197" s="235" t="s">
        <v>316</v>
      </c>
      <c r="E197" s="236" t="s">
        <v>2409</v>
      </c>
      <c r="F197" s="237" t="s">
        <v>2410</v>
      </c>
      <c r="G197" s="238" t="s">
        <v>341</v>
      </c>
      <c r="H197" s="239">
        <v>15.5</v>
      </c>
      <c r="I197" s="240"/>
      <c r="J197" s="241">
        <f>ROUND(I197*H197,2)</f>
        <v>0</v>
      </c>
      <c r="K197" s="242"/>
      <c r="L197" s="45"/>
      <c r="M197" s="243" t="s">
        <v>1</v>
      </c>
      <c r="N197" s="244" t="s">
        <v>43</v>
      </c>
      <c r="O197" s="92"/>
      <c r="P197" s="231">
        <f>O197*H197</f>
        <v>0</v>
      </c>
      <c r="Q197" s="231">
        <v>0.16370999999999999</v>
      </c>
      <c r="R197" s="231">
        <f>Q197*H197</f>
        <v>2.5375049999999999</v>
      </c>
      <c r="S197" s="231">
        <v>0</v>
      </c>
      <c r="T197" s="232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3" t="s">
        <v>168</v>
      </c>
      <c r="AT197" s="233" t="s">
        <v>316</v>
      </c>
      <c r="AU197" s="233" t="s">
        <v>88</v>
      </c>
      <c r="AY197" s="18" t="s">
        <v>159</v>
      </c>
      <c r="BE197" s="234">
        <f>IF(N197="základní",J197,0)</f>
        <v>0</v>
      </c>
      <c r="BF197" s="234">
        <f>IF(N197="snížená",J197,0)</f>
        <v>0</v>
      </c>
      <c r="BG197" s="234">
        <f>IF(N197="zákl. přenesená",J197,0)</f>
        <v>0</v>
      </c>
      <c r="BH197" s="234">
        <f>IF(N197="sníž. přenesená",J197,0)</f>
        <v>0</v>
      </c>
      <c r="BI197" s="234">
        <f>IF(N197="nulová",J197,0)</f>
        <v>0</v>
      </c>
      <c r="BJ197" s="18" t="s">
        <v>86</v>
      </c>
      <c r="BK197" s="234">
        <f>ROUND(I197*H197,2)</f>
        <v>0</v>
      </c>
      <c r="BL197" s="18" t="s">
        <v>168</v>
      </c>
      <c r="BM197" s="233" t="s">
        <v>2411</v>
      </c>
    </row>
    <row r="198" s="13" customFormat="1">
      <c r="A198" s="13"/>
      <c r="B198" s="252"/>
      <c r="C198" s="253"/>
      <c r="D198" s="254" t="s">
        <v>1361</v>
      </c>
      <c r="E198" s="255" t="s">
        <v>1</v>
      </c>
      <c r="F198" s="256" t="s">
        <v>2412</v>
      </c>
      <c r="G198" s="253"/>
      <c r="H198" s="257">
        <v>15.5</v>
      </c>
      <c r="I198" s="258"/>
      <c r="J198" s="253"/>
      <c r="K198" s="253"/>
      <c r="L198" s="259"/>
      <c r="M198" s="260"/>
      <c r="N198" s="261"/>
      <c r="O198" s="261"/>
      <c r="P198" s="261"/>
      <c r="Q198" s="261"/>
      <c r="R198" s="261"/>
      <c r="S198" s="261"/>
      <c r="T198" s="26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3" t="s">
        <v>1361</v>
      </c>
      <c r="AU198" s="263" t="s">
        <v>88</v>
      </c>
      <c r="AV198" s="13" t="s">
        <v>88</v>
      </c>
      <c r="AW198" s="13" t="s">
        <v>34</v>
      </c>
      <c r="AX198" s="13" t="s">
        <v>78</v>
      </c>
      <c r="AY198" s="263" t="s">
        <v>159</v>
      </c>
    </row>
    <row r="199" s="14" customFormat="1">
      <c r="A199" s="14"/>
      <c r="B199" s="264"/>
      <c r="C199" s="265"/>
      <c r="D199" s="254" t="s">
        <v>1361</v>
      </c>
      <c r="E199" s="266" t="s">
        <v>1</v>
      </c>
      <c r="F199" s="267" t="s">
        <v>1363</v>
      </c>
      <c r="G199" s="265"/>
      <c r="H199" s="268">
        <v>15.5</v>
      </c>
      <c r="I199" s="269"/>
      <c r="J199" s="265"/>
      <c r="K199" s="265"/>
      <c r="L199" s="270"/>
      <c r="M199" s="271"/>
      <c r="N199" s="272"/>
      <c r="O199" s="272"/>
      <c r="P199" s="272"/>
      <c r="Q199" s="272"/>
      <c r="R199" s="272"/>
      <c r="S199" s="272"/>
      <c r="T199" s="27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4" t="s">
        <v>1361</v>
      </c>
      <c r="AU199" s="274" t="s">
        <v>88</v>
      </c>
      <c r="AV199" s="14" t="s">
        <v>168</v>
      </c>
      <c r="AW199" s="14" t="s">
        <v>34</v>
      </c>
      <c r="AX199" s="14" t="s">
        <v>86</v>
      </c>
      <c r="AY199" s="274" t="s">
        <v>159</v>
      </c>
    </row>
    <row r="200" s="2" customFormat="1" ht="16.5" customHeight="1">
      <c r="A200" s="39"/>
      <c r="B200" s="40"/>
      <c r="C200" s="220" t="s">
        <v>251</v>
      </c>
      <c r="D200" s="220" t="s">
        <v>163</v>
      </c>
      <c r="E200" s="221" t="s">
        <v>2413</v>
      </c>
      <c r="F200" s="222" t="s">
        <v>2414</v>
      </c>
      <c r="G200" s="223" t="s">
        <v>341</v>
      </c>
      <c r="H200" s="224">
        <v>15.965</v>
      </c>
      <c r="I200" s="225"/>
      <c r="J200" s="226">
        <f>ROUND(I200*H200,2)</f>
        <v>0</v>
      </c>
      <c r="K200" s="227"/>
      <c r="L200" s="228"/>
      <c r="M200" s="229" t="s">
        <v>1</v>
      </c>
      <c r="N200" s="230" t="s">
        <v>43</v>
      </c>
      <c r="O200" s="92"/>
      <c r="P200" s="231">
        <f>O200*H200</f>
        <v>0</v>
      </c>
      <c r="Q200" s="231">
        <v>0.1128</v>
      </c>
      <c r="R200" s="231">
        <f>Q200*H200</f>
        <v>1.8008519999999999</v>
      </c>
      <c r="S200" s="231">
        <v>0</v>
      </c>
      <c r="T200" s="232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3" t="s">
        <v>167</v>
      </c>
      <c r="AT200" s="233" t="s">
        <v>163</v>
      </c>
      <c r="AU200" s="233" t="s">
        <v>88</v>
      </c>
      <c r="AY200" s="18" t="s">
        <v>159</v>
      </c>
      <c r="BE200" s="234">
        <f>IF(N200="základní",J200,0)</f>
        <v>0</v>
      </c>
      <c r="BF200" s="234">
        <f>IF(N200="snížená",J200,0)</f>
        <v>0</v>
      </c>
      <c r="BG200" s="234">
        <f>IF(N200="zákl. přenesená",J200,0)</f>
        <v>0</v>
      </c>
      <c r="BH200" s="234">
        <f>IF(N200="sníž. přenesená",J200,0)</f>
        <v>0</v>
      </c>
      <c r="BI200" s="234">
        <f>IF(N200="nulová",J200,0)</f>
        <v>0</v>
      </c>
      <c r="BJ200" s="18" t="s">
        <v>86</v>
      </c>
      <c r="BK200" s="234">
        <f>ROUND(I200*H200,2)</f>
        <v>0</v>
      </c>
      <c r="BL200" s="18" t="s">
        <v>168</v>
      </c>
      <c r="BM200" s="233" t="s">
        <v>2415</v>
      </c>
    </row>
    <row r="201" s="13" customFormat="1">
      <c r="A201" s="13"/>
      <c r="B201" s="252"/>
      <c r="C201" s="253"/>
      <c r="D201" s="254" t="s">
        <v>1361</v>
      </c>
      <c r="E201" s="253"/>
      <c r="F201" s="256" t="s">
        <v>2416</v>
      </c>
      <c r="G201" s="253"/>
      <c r="H201" s="257">
        <v>15.965</v>
      </c>
      <c r="I201" s="258"/>
      <c r="J201" s="253"/>
      <c r="K201" s="253"/>
      <c r="L201" s="259"/>
      <c r="M201" s="260"/>
      <c r="N201" s="261"/>
      <c r="O201" s="261"/>
      <c r="P201" s="261"/>
      <c r="Q201" s="261"/>
      <c r="R201" s="261"/>
      <c r="S201" s="261"/>
      <c r="T201" s="26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3" t="s">
        <v>1361</v>
      </c>
      <c r="AU201" s="263" t="s">
        <v>88</v>
      </c>
      <c r="AV201" s="13" t="s">
        <v>88</v>
      </c>
      <c r="AW201" s="13" t="s">
        <v>4</v>
      </c>
      <c r="AX201" s="13" t="s">
        <v>86</v>
      </c>
      <c r="AY201" s="263" t="s">
        <v>159</v>
      </c>
    </row>
    <row r="202" s="12" customFormat="1" ht="22.8" customHeight="1">
      <c r="A202" s="12"/>
      <c r="B202" s="204"/>
      <c r="C202" s="205"/>
      <c r="D202" s="206" t="s">
        <v>77</v>
      </c>
      <c r="E202" s="218" t="s">
        <v>1628</v>
      </c>
      <c r="F202" s="218" t="s">
        <v>1629</v>
      </c>
      <c r="G202" s="205"/>
      <c r="H202" s="205"/>
      <c r="I202" s="208"/>
      <c r="J202" s="219">
        <f>BK202</f>
        <v>0</v>
      </c>
      <c r="K202" s="205"/>
      <c r="L202" s="210"/>
      <c r="M202" s="211"/>
      <c r="N202" s="212"/>
      <c r="O202" s="212"/>
      <c r="P202" s="213">
        <f>SUM(P203:P208)</f>
        <v>0</v>
      </c>
      <c r="Q202" s="212"/>
      <c r="R202" s="213">
        <f>SUM(R203:R208)</f>
        <v>0</v>
      </c>
      <c r="S202" s="212"/>
      <c r="T202" s="214">
        <f>SUM(T203:T208)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5" t="s">
        <v>86</v>
      </c>
      <c r="AT202" s="216" t="s">
        <v>77</v>
      </c>
      <c r="AU202" s="216" t="s">
        <v>86</v>
      </c>
      <c r="AY202" s="215" t="s">
        <v>159</v>
      </c>
      <c r="BK202" s="217">
        <f>SUM(BK203:BK208)</f>
        <v>0</v>
      </c>
    </row>
    <row r="203" s="2" customFormat="1" ht="24.15" customHeight="1">
      <c r="A203" s="39"/>
      <c r="B203" s="40"/>
      <c r="C203" s="235" t="s">
        <v>255</v>
      </c>
      <c r="D203" s="235" t="s">
        <v>316</v>
      </c>
      <c r="E203" s="236" t="s">
        <v>2417</v>
      </c>
      <c r="F203" s="237" t="s">
        <v>2418</v>
      </c>
      <c r="G203" s="238" t="s">
        <v>1427</v>
      </c>
      <c r="H203" s="239">
        <v>25.675999999999998</v>
      </c>
      <c r="I203" s="240"/>
      <c r="J203" s="241">
        <f>ROUND(I203*H203,2)</f>
        <v>0</v>
      </c>
      <c r="K203" s="242"/>
      <c r="L203" s="45"/>
      <c r="M203" s="243" t="s">
        <v>1</v>
      </c>
      <c r="N203" s="244" t="s">
        <v>43</v>
      </c>
      <c r="O203" s="92"/>
      <c r="P203" s="231">
        <f>O203*H203</f>
        <v>0</v>
      </c>
      <c r="Q203" s="231">
        <v>0</v>
      </c>
      <c r="R203" s="231">
        <f>Q203*H203</f>
        <v>0</v>
      </c>
      <c r="S203" s="231">
        <v>0</v>
      </c>
      <c r="T203" s="232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3" t="s">
        <v>168</v>
      </c>
      <c r="AT203" s="233" t="s">
        <v>316</v>
      </c>
      <c r="AU203" s="233" t="s">
        <v>88</v>
      </c>
      <c r="AY203" s="18" t="s">
        <v>159</v>
      </c>
      <c r="BE203" s="234">
        <f>IF(N203="základní",J203,0)</f>
        <v>0</v>
      </c>
      <c r="BF203" s="234">
        <f>IF(N203="snížená",J203,0)</f>
        <v>0</v>
      </c>
      <c r="BG203" s="234">
        <f>IF(N203="zákl. přenesená",J203,0)</f>
        <v>0</v>
      </c>
      <c r="BH203" s="234">
        <f>IF(N203="sníž. přenesená",J203,0)</f>
        <v>0</v>
      </c>
      <c r="BI203" s="234">
        <f>IF(N203="nulová",J203,0)</f>
        <v>0</v>
      </c>
      <c r="BJ203" s="18" t="s">
        <v>86</v>
      </c>
      <c r="BK203" s="234">
        <f>ROUND(I203*H203,2)</f>
        <v>0</v>
      </c>
      <c r="BL203" s="18" t="s">
        <v>168</v>
      </c>
      <c r="BM203" s="233" t="s">
        <v>2419</v>
      </c>
    </row>
    <row r="204" s="13" customFormat="1">
      <c r="A204" s="13"/>
      <c r="B204" s="252"/>
      <c r="C204" s="253"/>
      <c r="D204" s="254" t="s">
        <v>1361</v>
      </c>
      <c r="E204" s="255" t="s">
        <v>1</v>
      </c>
      <c r="F204" s="256" t="s">
        <v>2420</v>
      </c>
      <c r="G204" s="253"/>
      <c r="H204" s="257">
        <v>25.675999999999998</v>
      </c>
      <c r="I204" s="258"/>
      <c r="J204" s="253"/>
      <c r="K204" s="253"/>
      <c r="L204" s="259"/>
      <c r="M204" s="260"/>
      <c r="N204" s="261"/>
      <c r="O204" s="261"/>
      <c r="P204" s="261"/>
      <c r="Q204" s="261"/>
      <c r="R204" s="261"/>
      <c r="S204" s="261"/>
      <c r="T204" s="26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3" t="s">
        <v>1361</v>
      </c>
      <c r="AU204" s="263" t="s">
        <v>88</v>
      </c>
      <c r="AV204" s="13" t="s">
        <v>88</v>
      </c>
      <c r="AW204" s="13" t="s">
        <v>34</v>
      </c>
      <c r="AX204" s="13" t="s">
        <v>78</v>
      </c>
      <c r="AY204" s="263" t="s">
        <v>159</v>
      </c>
    </row>
    <row r="205" s="14" customFormat="1">
      <c r="A205" s="14"/>
      <c r="B205" s="264"/>
      <c r="C205" s="265"/>
      <c r="D205" s="254" t="s">
        <v>1361</v>
      </c>
      <c r="E205" s="266" t="s">
        <v>1</v>
      </c>
      <c r="F205" s="267" t="s">
        <v>1363</v>
      </c>
      <c r="G205" s="265"/>
      <c r="H205" s="268">
        <v>25.675999999999998</v>
      </c>
      <c r="I205" s="269"/>
      <c r="J205" s="265"/>
      <c r="K205" s="265"/>
      <c r="L205" s="270"/>
      <c r="M205" s="271"/>
      <c r="N205" s="272"/>
      <c r="O205" s="272"/>
      <c r="P205" s="272"/>
      <c r="Q205" s="272"/>
      <c r="R205" s="272"/>
      <c r="S205" s="272"/>
      <c r="T205" s="27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4" t="s">
        <v>1361</v>
      </c>
      <c r="AU205" s="274" t="s">
        <v>88</v>
      </c>
      <c r="AV205" s="14" t="s">
        <v>168</v>
      </c>
      <c r="AW205" s="14" t="s">
        <v>34</v>
      </c>
      <c r="AX205" s="14" t="s">
        <v>86</v>
      </c>
      <c r="AY205" s="274" t="s">
        <v>159</v>
      </c>
    </row>
    <row r="206" s="2" customFormat="1" ht="33" customHeight="1">
      <c r="A206" s="39"/>
      <c r="B206" s="40"/>
      <c r="C206" s="235" t="s">
        <v>259</v>
      </c>
      <c r="D206" s="235" t="s">
        <v>316</v>
      </c>
      <c r="E206" s="236" t="s">
        <v>2421</v>
      </c>
      <c r="F206" s="237" t="s">
        <v>2422</v>
      </c>
      <c r="G206" s="238" t="s">
        <v>1427</v>
      </c>
      <c r="H206" s="239">
        <v>272.279</v>
      </c>
      <c r="I206" s="240"/>
      <c r="J206" s="241">
        <f>ROUND(I206*H206,2)</f>
        <v>0</v>
      </c>
      <c r="K206" s="242"/>
      <c r="L206" s="45"/>
      <c r="M206" s="243" t="s">
        <v>1</v>
      </c>
      <c r="N206" s="244" t="s">
        <v>43</v>
      </c>
      <c r="O206" s="92"/>
      <c r="P206" s="231">
        <f>O206*H206</f>
        <v>0</v>
      </c>
      <c r="Q206" s="231">
        <v>0</v>
      </c>
      <c r="R206" s="231">
        <f>Q206*H206</f>
        <v>0</v>
      </c>
      <c r="S206" s="231">
        <v>0</v>
      </c>
      <c r="T206" s="232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3" t="s">
        <v>168</v>
      </c>
      <c r="AT206" s="233" t="s">
        <v>316</v>
      </c>
      <c r="AU206" s="233" t="s">
        <v>88</v>
      </c>
      <c r="AY206" s="18" t="s">
        <v>159</v>
      </c>
      <c r="BE206" s="234">
        <f>IF(N206="základní",J206,0)</f>
        <v>0</v>
      </c>
      <c r="BF206" s="234">
        <f>IF(N206="snížená",J206,0)</f>
        <v>0</v>
      </c>
      <c r="BG206" s="234">
        <f>IF(N206="zákl. přenesená",J206,0)</f>
        <v>0</v>
      </c>
      <c r="BH206" s="234">
        <f>IF(N206="sníž. přenesená",J206,0)</f>
        <v>0</v>
      </c>
      <c r="BI206" s="234">
        <f>IF(N206="nulová",J206,0)</f>
        <v>0</v>
      </c>
      <c r="BJ206" s="18" t="s">
        <v>86</v>
      </c>
      <c r="BK206" s="234">
        <f>ROUND(I206*H206,2)</f>
        <v>0</v>
      </c>
      <c r="BL206" s="18" t="s">
        <v>168</v>
      </c>
      <c r="BM206" s="233" t="s">
        <v>2423</v>
      </c>
    </row>
    <row r="207" s="13" customFormat="1">
      <c r="A207" s="13"/>
      <c r="B207" s="252"/>
      <c r="C207" s="253"/>
      <c r="D207" s="254" t="s">
        <v>1361</v>
      </c>
      <c r="E207" s="255" t="s">
        <v>1</v>
      </c>
      <c r="F207" s="256" t="s">
        <v>2424</v>
      </c>
      <c r="G207" s="253"/>
      <c r="H207" s="257">
        <v>272.279</v>
      </c>
      <c r="I207" s="258"/>
      <c r="J207" s="253"/>
      <c r="K207" s="253"/>
      <c r="L207" s="259"/>
      <c r="M207" s="260"/>
      <c r="N207" s="261"/>
      <c r="O207" s="261"/>
      <c r="P207" s="261"/>
      <c r="Q207" s="261"/>
      <c r="R207" s="261"/>
      <c r="S207" s="261"/>
      <c r="T207" s="26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3" t="s">
        <v>1361</v>
      </c>
      <c r="AU207" s="263" t="s">
        <v>88</v>
      </c>
      <c r="AV207" s="13" t="s">
        <v>88</v>
      </c>
      <c r="AW207" s="13" t="s">
        <v>34</v>
      </c>
      <c r="AX207" s="13" t="s">
        <v>78</v>
      </c>
      <c r="AY207" s="263" t="s">
        <v>159</v>
      </c>
    </row>
    <row r="208" s="14" customFormat="1">
      <c r="A208" s="14"/>
      <c r="B208" s="264"/>
      <c r="C208" s="265"/>
      <c r="D208" s="254" t="s">
        <v>1361</v>
      </c>
      <c r="E208" s="266" t="s">
        <v>1</v>
      </c>
      <c r="F208" s="267" t="s">
        <v>1363</v>
      </c>
      <c r="G208" s="265"/>
      <c r="H208" s="268">
        <v>272.279</v>
      </c>
      <c r="I208" s="269"/>
      <c r="J208" s="265"/>
      <c r="K208" s="265"/>
      <c r="L208" s="270"/>
      <c r="M208" s="296"/>
      <c r="N208" s="297"/>
      <c r="O208" s="297"/>
      <c r="P208" s="297"/>
      <c r="Q208" s="297"/>
      <c r="R208" s="297"/>
      <c r="S208" s="297"/>
      <c r="T208" s="29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4" t="s">
        <v>1361</v>
      </c>
      <c r="AU208" s="274" t="s">
        <v>88</v>
      </c>
      <c r="AV208" s="14" t="s">
        <v>168</v>
      </c>
      <c r="AW208" s="14" t="s">
        <v>34</v>
      </c>
      <c r="AX208" s="14" t="s">
        <v>86</v>
      </c>
      <c r="AY208" s="274" t="s">
        <v>159</v>
      </c>
    </row>
    <row r="209" s="2" customFormat="1" ht="6.96" customHeight="1">
      <c r="A209" s="39"/>
      <c r="B209" s="67"/>
      <c r="C209" s="68"/>
      <c r="D209" s="68"/>
      <c r="E209" s="68"/>
      <c r="F209" s="68"/>
      <c r="G209" s="68"/>
      <c r="H209" s="68"/>
      <c r="I209" s="68"/>
      <c r="J209" s="68"/>
      <c r="K209" s="68"/>
      <c r="L209" s="45"/>
      <c r="M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</row>
  </sheetData>
  <sheetProtection sheet="1" autoFilter="0" formatColumns="0" formatRows="0" objects="1" scenarios="1" spinCount="100000" saltValue="AaOGUuWKSVQuhKDGaR4IEqh663xUrDmYaIyi+oaSzHK2zwxOE7nU+oK5XctpTFYMzROBj3/BdiNlE0pRA/JnDw==" hashValue="Ar6CdXldJWoguDQ6PGKMgs4GnQn6eejRjSgCDLQgqmm0twn1qWcX0HhECyLP26YqgZuDFVSd27OcnwEu+1QvJw==" algorithmName="SHA-512" password="CC35"/>
  <autoFilter ref="C120:K20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128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Přestavlky – čistírna odpadních vod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2425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29. 8. 2023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27</v>
      </c>
      <c r="J21" s="144" t="s">
        <v>33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2426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ROUND((SUM(BE119:BE188)),  2)</f>
        <v>0</v>
      </c>
      <c r="G33" s="39"/>
      <c r="H33" s="39"/>
      <c r="I33" s="156">
        <v>0.20999999999999999</v>
      </c>
      <c r="J33" s="155">
        <f>ROUND(((SUM(BE119:BE188))*I33),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ROUND((SUM(BF119:BF188)),  2)</f>
        <v>0</v>
      </c>
      <c r="G34" s="39"/>
      <c r="H34" s="39"/>
      <c r="I34" s="156">
        <v>0.14999999999999999</v>
      </c>
      <c r="J34" s="155">
        <f>ROUND(((SUM(BF119:BF188))*I34),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ROUND((SUM(BG119:BG188)),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ROUND((SUM(BH119:BH188)),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ROUND((SUM(BI119:BI188)),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Přestavlky – čistírna odpadních vod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05 - Terénní úpravy a zeleň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29. 8. 2023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Obec Přestavlky</v>
      </c>
      <c r="G91" s="41"/>
      <c r="H91" s="41"/>
      <c r="I91" s="33" t="s">
        <v>30</v>
      </c>
      <c r="J91" s="37" t="str">
        <f>E21</f>
        <v xml:space="preserve">ENVISYSTEM, s.r.o., U Nikolajky 15, 15000  Praha 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132</v>
      </c>
      <c r="D94" s="177"/>
      <c r="E94" s="177"/>
      <c r="F94" s="177"/>
      <c r="G94" s="177"/>
      <c r="H94" s="177"/>
      <c r="I94" s="177"/>
      <c r="J94" s="178" t="s">
        <v>133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134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135</v>
      </c>
    </row>
    <row r="97" s="9" customFormat="1" ht="24.96" customHeight="1">
      <c r="A97" s="9"/>
      <c r="B97" s="180"/>
      <c r="C97" s="181"/>
      <c r="D97" s="182" t="s">
        <v>1327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1328</v>
      </c>
      <c r="E98" s="189"/>
      <c r="F98" s="189"/>
      <c r="G98" s="189"/>
      <c r="H98" s="189"/>
      <c r="I98" s="189"/>
      <c r="J98" s="190">
        <f>J121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1336</v>
      </c>
      <c r="E99" s="189"/>
      <c r="F99" s="189"/>
      <c r="G99" s="189"/>
      <c r="H99" s="189"/>
      <c r="I99" s="189"/>
      <c r="J99" s="190">
        <f>J187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144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Přestavlky – čistírna odpadních vod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129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SO 05 - Terénní úpravy a zeleň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 xml:space="preserve"> </v>
      </c>
      <c r="G113" s="41"/>
      <c r="H113" s="41"/>
      <c r="I113" s="33" t="s">
        <v>22</v>
      </c>
      <c r="J113" s="80" t="str">
        <f>IF(J12="","",J12)</f>
        <v>29. 8. 2023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40.05" customHeight="1">
      <c r="A115" s="39"/>
      <c r="B115" s="40"/>
      <c r="C115" s="33" t="s">
        <v>24</v>
      </c>
      <c r="D115" s="41"/>
      <c r="E115" s="41"/>
      <c r="F115" s="28" t="str">
        <f>E15</f>
        <v>Obec Přestavlky</v>
      </c>
      <c r="G115" s="41"/>
      <c r="H115" s="41"/>
      <c r="I115" s="33" t="s">
        <v>30</v>
      </c>
      <c r="J115" s="37" t="str">
        <f>E21</f>
        <v xml:space="preserve">ENVISYSTEM, s.r.o., U Nikolajky 15, 15000  Praha 5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28</v>
      </c>
      <c r="D116" s="41"/>
      <c r="E116" s="41"/>
      <c r="F116" s="28" t="str">
        <f>IF(E18="","",E18)</f>
        <v>Vyplň údaj</v>
      </c>
      <c r="G116" s="41"/>
      <c r="H116" s="41"/>
      <c r="I116" s="33" t="s">
        <v>35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145</v>
      </c>
      <c r="D118" s="195" t="s">
        <v>63</v>
      </c>
      <c r="E118" s="195" t="s">
        <v>59</v>
      </c>
      <c r="F118" s="195" t="s">
        <v>60</v>
      </c>
      <c r="G118" s="195" t="s">
        <v>146</v>
      </c>
      <c r="H118" s="195" t="s">
        <v>147</v>
      </c>
      <c r="I118" s="195" t="s">
        <v>148</v>
      </c>
      <c r="J118" s="196" t="s">
        <v>133</v>
      </c>
      <c r="K118" s="197" t="s">
        <v>149</v>
      </c>
      <c r="L118" s="198"/>
      <c r="M118" s="101" t="s">
        <v>1</v>
      </c>
      <c r="N118" s="102" t="s">
        <v>42</v>
      </c>
      <c r="O118" s="102" t="s">
        <v>150</v>
      </c>
      <c r="P118" s="102" t="s">
        <v>151</v>
      </c>
      <c r="Q118" s="102" t="s">
        <v>152</v>
      </c>
      <c r="R118" s="102" t="s">
        <v>153</v>
      </c>
      <c r="S118" s="102" t="s">
        <v>154</v>
      </c>
      <c r="T118" s="103" t="s">
        <v>155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156</v>
      </c>
      <c r="D119" s="41"/>
      <c r="E119" s="41"/>
      <c r="F119" s="41"/>
      <c r="G119" s="41"/>
      <c r="H119" s="41"/>
      <c r="I119" s="41"/>
      <c r="J119" s="199">
        <f>BK119</f>
        <v>0</v>
      </c>
      <c r="K119" s="41"/>
      <c r="L119" s="45"/>
      <c r="M119" s="104"/>
      <c r="N119" s="200"/>
      <c r="O119" s="105"/>
      <c r="P119" s="201">
        <f>P120</f>
        <v>0</v>
      </c>
      <c r="Q119" s="105"/>
      <c r="R119" s="201">
        <f>R120</f>
        <v>0.13246000000000002</v>
      </c>
      <c r="S119" s="105"/>
      <c r="T119" s="202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77</v>
      </c>
      <c r="AU119" s="18" t="s">
        <v>135</v>
      </c>
      <c r="BK119" s="203">
        <f>BK120</f>
        <v>0</v>
      </c>
    </row>
    <row r="120" s="12" customFormat="1" ht="25.92" customHeight="1">
      <c r="A120" s="12"/>
      <c r="B120" s="204"/>
      <c r="C120" s="205"/>
      <c r="D120" s="206" t="s">
        <v>77</v>
      </c>
      <c r="E120" s="207" t="s">
        <v>1354</v>
      </c>
      <c r="F120" s="207" t="s">
        <v>1355</v>
      </c>
      <c r="G120" s="205"/>
      <c r="H120" s="205"/>
      <c r="I120" s="208"/>
      <c r="J120" s="209">
        <f>BK120</f>
        <v>0</v>
      </c>
      <c r="K120" s="205"/>
      <c r="L120" s="210"/>
      <c r="M120" s="211"/>
      <c r="N120" s="212"/>
      <c r="O120" s="212"/>
      <c r="P120" s="213">
        <f>P121+P187</f>
        <v>0</v>
      </c>
      <c r="Q120" s="212"/>
      <c r="R120" s="213">
        <f>R121+R187</f>
        <v>0.13246000000000002</v>
      </c>
      <c r="S120" s="212"/>
      <c r="T120" s="214">
        <f>T121+T187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5" t="s">
        <v>162</v>
      </c>
      <c r="AT120" s="216" t="s">
        <v>77</v>
      </c>
      <c r="AU120" s="216" t="s">
        <v>78</v>
      </c>
      <c r="AY120" s="215" t="s">
        <v>159</v>
      </c>
      <c r="BK120" s="217">
        <f>BK121+BK187</f>
        <v>0</v>
      </c>
    </row>
    <row r="121" s="12" customFormat="1" ht="22.8" customHeight="1">
      <c r="A121" s="12"/>
      <c r="B121" s="204"/>
      <c r="C121" s="205"/>
      <c r="D121" s="206" t="s">
        <v>77</v>
      </c>
      <c r="E121" s="218" t="s">
        <v>86</v>
      </c>
      <c r="F121" s="218" t="s">
        <v>1356</v>
      </c>
      <c r="G121" s="205"/>
      <c r="H121" s="205"/>
      <c r="I121" s="208"/>
      <c r="J121" s="219">
        <f>BK121</f>
        <v>0</v>
      </c>
      <c r="K121" s="205"/>
      <c r="L121" s="210"/>
      <c r="M121" s="211"/>
      <c r="N121" s="212"/>
      <c r="O121" s="212"/>
      <c r="P121" s="213">
        <f>SUM(P122:P186)</f>
        <v>0</v>
      </c>
      <c r="Q121" s="212"/>
      <c r="R121" s="213">
        <f>SUM(R122:R186)</f>
        <v>0.13246000000000002</v>
      </c>
      <c r="S121" s="212"/>
      <c r="T121" s="214">
        <f>SUM(T122:T186)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162</v>
      </c>
      <c r="AT121" s="216" t="s">
        <v>77</v>
      </c>
      <c r="AU121" s="216" t="s">
        <v>86</v>
      </c>
      <c r="AY121" s="215" t="s">
        <v>159</v>
      </c>
      <c r="BK121" s="217">
        <f>SUM(BK122:BK186)</f>
        <v>0</v>
      </c>
    </row>
    <row r="122" s="2" customFormat="1" ht="37.8" customHeight="1">
      <c r="A122" s="39"/>
      <c r="B122" s="40"/>
      <c r="C122" s="235" t="s">
        <v>86</v>
      </c>
      <c r="D122" s="235" t="s">
        <v>316</v>
      </c>
      <c r="E122" s="236" t="s">
        <v>1376</v>
      </c>
      <c r="F122" s="237" t="s">
        <v>1377</v>
      </c>
      <c r="G122" s="238" t="s">
        <v>1373</v>
      </c>
      <c r="H122" s="239">
        <v>636.36000000000001</v>
      </c>
      <c r="I122" s="240"/>
      <c r="J122" s="241">
        <f>ROUND(I122*H122,2)</f>
        <v>0</v>
      </c>
      <c r="K122" s="242"/>
      <c r="L122" s="45"/>
      <c r="M122" s="243" t="s">
        <v>1</v>
      </c>
      <c r="N122" s="244" t="s">
        <v>43</v>
      </c>
      <c r="O122" s="92"/>
      <c r="P122" s="231">
        <f>O122*H122</f>
        <v>0</v>
      </c>
      <c r="Q122" s="231">
        <v>0</v>
      </c>
      <c r="R122" s="231">
        <f>Q122*H122</f>
        <v>0</v>
      </c>
      <c r="S122" s="231">
        <v>0</v>
      </c>
      <c r="T122" s="232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3" t="s">
        <v>168</v>
      </c>
      <c r="AT122" s="233" t="s">
        <v>316</v>
      </c>
      <c r="AU122" s="233" t="s">
        <v>88</v>
      </c>
      <c r="AY122" s="18" t="s">
        <v>159</v>
      </c>
      <c r="BE122" s="234">
        <f>IF(N122="základní",J122,0)</f>
        <v>0</v>
      </c>
      <c r="BF122" s="234">
        <f>IF(N122="snížená",J122,0)</f>
        <v>0</v>
      </c>
      <c r="BG122" s="234">
        <f>IF(N122="zákl. přenesená",J122,0)</f>
        <v>0</v>
      </c>
      <c r="BH122" s="234">
        <f>IF(N122="sníž. přenesená",J122,0)</f>
        <v>0</v>
      </c>
      <c r="BI122" s="234">
        <f>IF(N122="nulová",J122,0)</f>
        <v>0</v>
      </c>
      <c r="BJ122" s="18" t="s">
        <v>86</v>
      </c>
      <c r="BK122" s="234">
        <f>ROUND(I122*H122,2)</f>
        <v>0</v>
      </c>
      <c r="BL122" s="18" t="s">
        <v>168</v>
      </c>
      <c r="BM122" s="233" t="s">
        <v>2427</v>
      </c>
    </row>
    <row r="123" s="15" customFormat="1">
      <c r="A123" s="15"/>
      <c r="B123" s="275"/>
      <c r="C123" s="276"/>
      <c r="D123" s="254" t="s">
        <v>1361</v>
      </c>
      <c r="E123" s="277" t="s">
        <v>1</v>
      </c>
      <c r="F123" s="278" t="s">
        <v>2428</v>
      </c>
      <c r="G123" s="276"/>
      <c r="H123" s="277" t="s">
        <v>1</v>
      </c>
      <c r="I123" s="279"/>
      <c r="J123" s="276"/>
      <c r="K123" s="276"/>
      <c r="L123" s="280"/>
      <c r="M123" s="281"/>
      <c r="N123" s="282"/>
      <c r="O123" s="282"/>
      <c r="P123" s="282"/>
      <c r="Q123" s="282"/>
      <c r="R123" s="282"/>
      <c r="S123" s="282"/>
      <c r="T123" s="283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84" t="s">
        <v>1361</v>
      </c>
      <c r="AU123" s="284" t="s">
        <v>88</v>
      </c>
      <c r="AV123" s="15" t="s">
        <v>86</v>
      </c>
      <c r="AW123" s="15" t="s">
        <v>34</v>
      </c>
      <c r="AX123" s="15" t="s">
        <v>78</v>
      </c>
      <c r="AY123" s="284" t="s">
        <v>159</v>
      </c>
    </row>
    <row r="124" s="13" customFormat="1">
      <c r="A124" s="13"/>
      <c r="B124" s="252"/>
      <c r="C124" s="253"/>
      <c r="D124" s="254" t="s">
        <v>1361</v>
      </c>
      <c r="E124" s="255" t="s">
        <v>1</v>
      </c>
      <c r="F124" s="256" t="s">
        <v>2429</v>
      </c>
      <c r="G124" s="253"/>
      <c r="H124" s="257">
        <v>46.649999999999999</v>
      </c>
      <c r="I124" s="258"/>
      <c r="J124" s="253"/>
      <c r="K124" s="253"/>
      <c r="L124" s="259"/>
      <c r="M124" s="260"/>
      <c r="N124" s="261"/>
      <c r="O124" s="261"/>
      <c r="P124" s="261"/>
      <c r="Q124" s="261"/>
      <c r="R124" s="261"/>
      <c r="S124" s="261"/>
      <c r="T124" s="26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63" t="s">
        <v>1361</v>
      </c>
      <c r="AU124" s="263" t="s">
        <v>88</v>
      </c>
      <c r="AV124" s="13" t="s">
        <v>88</v>
      </c>
      <c r="AW124" s="13" t="s">
        <v>34</v>
      </c>
      <c r="AX124" s="13" t="s">
        <v>78</v>
      </c>
      <c r="AY124" s="263" t="s">
        <v>159</v>
      </c>
    </row>
    <row r="125" s="13" customFormat="1">
      <c r="A125" s="13"/>
      <c r="B125" s="252"/>
      <c r="C125" s="253"/>
      <c r="D125" s="254" t="s">
        <v>1361</v>
      </c>
      <c r="E125" s="255" t="s">
        <v>1</v>
      </c>
      <c r="F125" s="256" t="s">
        <v>2430</v>
      </c>
      <c r="G125" s="253"/>
      <c r="H125" s="257">
        <v>65.549999999999997</v>
      </c>
      <c r="I125" s="258"/>
      <c r="J125" s="253"/>
      <c r="K125" s="253"/>
      <c r="L125" s="259"/>
      <c r="M125" s="260"/>
      <c r="N125" s="261"/>
      <c r="O125" s="261"/>
      <c r="P125" s="261"/>
      <c r="Q125" s="261"/>
      <c r="R125" s="261"/>
      <c r="S125" s="261"/>
      <c r="T125" s="26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3" t="s">
        <v>1361</v>
      </c>
      <c r="AU125" s="263" t="s">
        <v>88</v>
      </c>
      <c r="AV125" s="13" t="s">
        <v>88</v>
      </c>
      <c r="AW125" s="13" t="s">
        <v>34</v>
      </c>
      <c r="AX125" s="13" t="s">
        <v>78</v>
      </c>
      <c r="AY125" s="263" t="s">
        <v>159</v>
      </c>
    </row>
    <row r="126" s="16" customFormat="1">
      <c r="A126" s="16"/>
      <c r="B126" s="285"/>
      <c r="C126" s="286"/>
      <c r="D126" s="254" t="s">
        <v>1361</v>
      </c>
      <c r="E126" s="287" t="s">
        <v>1</v>
      </c>
      <c r="F126" s="288" t="s">
        <v>1724</v>
      </c>
      <c r="G126" s="286"/>
      <c r="H126" s="289">
        <v>112.19999999999999</v>
      </c>
      <c r="I126" s="290"/>
      <c r="J126" s="286"/>
      <c r="K126" s="286"/>
      <c r="L126" s="291"/>
      <c r="M126" s="292"/>
      <c r="N126" s="293"/>
      <c r="O126" s="293"/>
      <c r="P126" s="293"/>
      <c r="Q126" s="293"/>
      <c r="R126" s="293"/>
      <c r="S126" s="293"/>
      <c r="T126" s="294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T126" s="295" t="s">
        <v>1361</v>
      </c>
      <c r="AU126" s="295" t="s">
        <v>88</v>
      </c>
      <c r="AV126" s="16" t="s">
        <v>173</v>
      </c>
      <c r="AW126" s="16" t="s">
        <v>34</v>
      </c>
      <c r="AX126" s="16" t="s">
        <v>78</v>
      </c>
      <c r="AY126" s="295" t="s">
        <v>159</v>
      </c>
    </row>
    <row r="127" s="15" customFormat="1">
      <c r="A127" s="15"/>
      <c r="B127" s="275"/>
      <c r="C127" s="276"/>
      <c r="D127" s="254" t="s">
        <v>1361</v>
      </c>
      <c r="E127" s="277" t="s">
        <v>1</v>
      </c>
      <c r="F127" s="278" t="s">
        <v>2431</v>
      </c>
      <c r="G127" s="276"/>
      <c r="H127" s="277" t="s">
        <v>1</v>
      </c>
      <c r="I127" s="279"/>
      <c r="J127" s="276"/>
      <c r="K127" s="276"/>
      <c r="L127" s="280"/>
      <c r="M127" s="281"/>
      <c r="N127" s="282"/>
      <c r="O127" s="282"/>
      <c r="P127" s="282"/>
      <c r="Q127" s="282"/>
      <c r="R127" s="282"/>
      <c r="S127" s="282"/>
      <c r="T127" s="283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84" t="s">
        <v>1361</v>
      </c>
      <c r="AU127" s="284" t="s">
        <v>88</v>
      </c>
      <c r="AV127" s="15" t="s">
        <v>86</v>
      </c>
      <c r="AW127" s="15" t="s">
        <v>34</v>
      </c>
      <c r="AX127" s="15" t="s">
        <v>78</v>
      </c>
      <c r="AY127" s="284" t="s">
        <v>159</v>
      </c>
    </row>
    <row r="128" s="13" customFormat="1">
      <c r="A128" s="13"/>
      <c r="B128" s="252"/>
      <c r="C128" s="253"/>
      <c r="D128" s="254" t="s">
        <v>1361</v>
      </c>
      <c r="E128" s="255" t="s">
        <v>1</v>
      </c>
      <c r="F128" s="256" t="s">
        <v>2432</v>
      </c>
      <c r="G128" s="253"/>
      <c r="H128" s="257">
        <v>524.15999999999997</v>
      </c>
      <c r="I128" s="258"/>
      <c r="J128" s="253"/>
      <c r="K128" s="253"/>
      <c r="L128" s="259"/>
      <c r="M128" s="260"/>
      <c r="N128" s="261"/>
      <c r="O128" s="261"/>
      <c r="P128" s="261"/>
      <c r="Q128" s="261"/>
      <c r="R128" s="261"/>
      <c r="S128" s="261"/>
      <c r="T128" s="26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3" t="s">
        <v>1361</v>
      </c>
      <c r="AU128" s="263" t="s">
        <v>88</v>
      </c>
      <c r="AV128" s="13" t="s">
        <v>88</v>
      </c>
      <c r="AW128" s="13" t="s">
        <v>34</v>
      </c>
      <c r="AX128" s="13" t="s">
        <v>78</v>
      </c>
      <c r="AY128" s="263" t="s">
        <v>159</v>
      </c>
    </row>
    <row r="129" s="14" customFormat="1">
      <c r="A129" s="14"/>
      <c r="B129" s="264"/>
      <c r="C129" s="265"/>
      <c r="D129" s="254" t="s">
        <v>1361</v>
      </c>
      <c r="E129" s="266" t="s">
        <v>1</v>
      </c>
      <c r="F129" s="267" t="s">
        <v>1363</v>
      </c>
      <c r="G129" s="265"/>
      <c r="H129" s="268">
        <v>636.3599999999999</v>
      </c>
      <c r="I129" s="269"/>
      <c r="J129" s="265"/>
      <c r="K129" s="265"/>
      <c r="L129" s="270"/>
      <c r="M129" s="271"/>
      <c r="N129" s="272"/>
      <c r="O129" s="272"/>
      <c r="P129" s="272"/>
      <c r="Q129" s="272"/>
      <c r="R129" s="272"/>
      <c r="S129" s="272"/>
      <c r="T129" s="27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4" t="s">
        <v>1361</v>
      </c>
      <c r="AU129" s="274" t="s">
        <v>88</v>
      </c>
      <c r="AV129" s="14" t="s">
        <v>168</v>
      </c>
      <c r="AW129" s="14" t="s">
        <v>34</v>
      </c>
      <c r="AX129" s="14" t="s">
        <v>86</v>
      </c>
      <c r="AY129" s="274" t="s">
        <v>159</v>
      </c>
    </row>
    <row r="130" s="2" customFormat="1" ht="37.8" customHeight="1">
      <c r="A130" s="39"/>
      <c r="B130" s="40"/>
      <c r="C130" s="235" t="s">
        <v>88</v>
      </c>
      <c r="D130" s="235" t="s">
        <v>316</v>
      </c>
      <c r="E130" s="236" t="s">
        <v>2010</v>
      </c>
      <c r="F130" s="237" t="s">
        <v>2011</v>
      </c>
      <c r="G130" s="238" t="s">
        <v>1373</v>
      </c>
      <c r="H130" s="239">
        <v>675.84000000000003</v>
      </c>
      <c r="I130" s="240"/>
      <c r="J130" s="241">
        <f>ROUND(I130*H130,2)</f>
        <v>0</v>
      </c>
      <c r="K130" s="242"/>
      <c r="L130" s="45"/>
      <c r="M130" s="243" t="s">
        <v>1</v>
      </c>
      <c r="N130" s="244" t="s">
        <v>43</v>
      </c>
      <c r="O130" s="92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3" t="s">
        <v>168</v>
      </c>
      <c r="AT130" s="233" t="s">
        <v>316</v>
      </c>
      <c r="AU130" s="233" t="s">
        <v>88</v>
      </c>
      <c r="AY130" s="18" t="s">
        <v>159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8" t="s">
        <v>86</v>
      </c>
      <c r="BK130" s="234">
        <f>ROUND(I130*H130,2)</f>
        <v>0</v>
      </c>
      <c r="BL130" s="18" t="s">
        <v>168</v>
      </c>
      <c r="BM130" s="233" t="s">
        <v>2433</v>
      </c>
    </row>
    <row r="131" s="15" customFormat="1">
      <c r="A131" s="15"/>
      <c r="B131" s="275"/>
      <c r="C131" s="276"/>
      <c r="D131" s="254" t="s">
        <v>1361</v>
      </c>
      <c r="E131" s="277" t="s">
        <v>1</v>
      </c>
      <c r="F131" s="278" t="s">
        <v>2434</v>
      </c>
      <c r="G131" s="276"/>
      <c r="H131" s="277" t="s">
        <v>1</v>
      </c>
      <c r="I131" s="279"/>
      <c r="J131" s="276"/>
      <c r="K131" s="276"/>
      <c r="L131" s="280"/>
      <c r="M131" s="281"/>
      <c r="N131" s="282"/>
      <c r="O131" s="282"/>
      <c r="P131" s="282"/>
      <c r="Q131" s="282"/>
      <c r="R131" s="282"/>
      <c r="S131" s="282"/>
      <c r="T131" s="283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84" t="s">
        <v>1361</v>
      </c>
      <c r="AU131" s="284" t="s">
        <v>88</v>
      </c>
      <c r="AV131" s="15" t="s">
        <v>86</v>
      </c>
      <c r="AW131" s="15" t="s">
        <v>34</v>
      </c>
      <c r="AX131" s="15" t="s">
        <v>78</v>
      </c>
      <c r="AY131" s="284" t="s">
        <v>159</v>
      </c>
    </row>
    <row r="132" s="13" customFormat="1">
      <c r="A132" s="13"/>
      <c r="B132" s="252"/>
      <c r="C132" s="253"/>
      <c r="D132" s="254" t="s">
        <v>1361</v>
      </c>
      <c r="E132" s="255" t="s">
        <v>1</v>
      </c>
      <c r="F132" s="256" t="s">
        <v>2435</v>
      </c>
      <c r="G132" s="253"/>
      <c r="H132" s="257">
        <v>675.84000000000003</v>
      </c>
      <c r="I132" s="258"/>
      <c r="J132" s="253"/>
      <c r="K132" s="253"/>
      <c r="L132" s="259"/>
      <c r="M132" s="260"/>
      <c r="N132" s="261"/>
      <c r="O132" s="261"/>
      <c r="P132" s="261"/>
      <c r="Q132" s="261"/>
      <c r="R132" s="261"/>
      <c r="S132" s="261"/>
      <c r="T132" s="26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3" t="s">
        <v>1361</v>
      </c>
      <c r="AU132" s="263" t="s">
        <v>88</v>
      </c>
      <c r="AV132" s="13" t="s">
        <v>88</v>
      </c>
      <c r="AW132" s="13" t="s">
        <v>34</v>
      </c>
      <c r="AX132" s="13" t="s">
        <v>78</v>
      </c>
      <c r="AY132" s="263" t="s">
        <v>159</v>
      </c>
    </row>
    <row r="133" s="14" customFormat="1">
      <c r="A133" s="14"/>
      <c r="B133" s="264"/>
      <c r="C133" s="265"/>
      <c r="D133" s="254" t="s">
        <v>1361</v>
      </c>
      <c r="E133" s="266" t="s">
        <v>1</v>
      </c>
      <c r="F133" s="267" t="s">
        <v>1363</v>
      </c>
      <c r="G133" s="265"/>
      <c r="H133" s="268">
        <v>675.84000000000003</v>
      </c>
      <c r="I133" s="269"/>
      <c r="J133" s="265"/>
      <c r="K133" s="265"/>
      <c r="L133" s="270"/>
      <c r="M133" s="271"/>
      <c r="N133" s="272"/>
      <c r="O133" s="272"/>
      <c r="P133" s="272"/>
      <c r="Q133" s="272"/>
      <c r="R133" s="272"/>
      <c r="S133" s="272"/>
      <c r="T133" s="27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4" t="s">
        <v>1361</v>
      </c>
      <c r="AU133" s="274" t="s">
        <v>88</v>
      </c>
      <c r="AV133" s="14" t="s">
        <v>168</v>
      </c>
      <c r="AW133" s="14" t="s">
        <v>34</v>
      </c>
      <c r="AX133" s="14" t="s">
        <v>86</v>
      </c>
      <c r="AY133" s="274" t="s">
        <v>159</v>
      </c>
    </row>
    <row r="134" s="2" customFormat="1" ht="37.8" customHeight="1">
      <c r="A134" s="39"/>
      <c r="B134" s="40"/>
      <c r="C134" s="235" t="s">
        <v>173</v>
      </c>
      <c r="D134" s="235" t="s">
        <v>316</v>
      </c>
      <c r="E134" s="236" t="s">
        <v>2015</v>
      </c>
      <c r="F134" s="237" t="s">
        <v>2016</v>
      </c>
      <c r="G134" s="238" t="s">
        <v>1373</v>
      </c>
      <c r="H134" s="239">
        <v>3379.1999999999998</v>
      </c>
      <c r="I134" s="240"/>
      <c r="J134" s="241">
        <f>ROUND(I134*H134,2)</f>
        <v>0</v>
      </c>
      <c r="K134" s="242"/>
      <c r="L134" s="45"/>
      <c r="M134" s="243" t="s">
        <v>1</v>
      </c>
      <c r="N134" s="244" t="s">
        <v>43</v>
      </c>
      <c r="O134" s="92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3" t="s">
        <v>168</v>
      </c>
      <c r="AT134" s="233" t="s">
        <v>316</v>
      </c>
      <c r="AU134" s="233" t="s">
        <v>88</v>
      </c>
      <c r="AY134" s="18" t="s">
        <v>159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8" t="s">
        <v>86</v>
      </c>
      <c r="BK134" s="234">
        <f>ROUND(I134*H134,2)</f>
        <v>0</v>
      </c>
      <c r="BL134" s="18" t="s">
        <v>168</v>
      </c>
      <c r="BM134" s="233" t="s">
        <v>2436</v>
      </c>
    </row>
    <row r="135" s="15" customFormat="1">
      <c r="A135" s="15"/>
      <c r="B135" s="275"/>
      <c r="C135" s="276"/>
      <c r="D135" s="254" t="s">
        <v>1361</v>
      </c>
      <c r="E135" s="277" t="s">
        <v>1</v>
      </c>
      <c r="F135" s="278" t="s">
        <v>2434</v>
      </c>
      <c r="G135" s="276"/>
      <c r="H135" s="277" t="s">
        <v>1</v>
      </c>
      <c r="I135" s="279"/>
      <c r="J135" s="276"/>
      <c r="K135" s="276"/>
      <c r="L135" s="280"/>
      <c r="M135" s="281"/>
      <c r="N135" s="282"/>
      <c r="O135" s="282"/>
      <c r="P135" s="282"/>
      <c r="Q135" s="282"/>
      <c r="R135" s="282"/>
      <c r="S135" s="282"/>
      <c r="T135" s="283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84" t="s">
        <v>1361</v>
      </c>
      <c r="AU135" s="284" t="s">
        <v>88</v>
      </c>
      <c r="AV135" s="15" t="s">
        <v>86</v>
      </c>
      <c r="AW135" s="15" t="s">
        <v>34</v>
      </c>
      <c r="AX135" s="15" t="s">
        <v>78</v>
      </c>
      <c r="AY135" s="284" t="s">
        <v>159</v>
      </c>
    </row>
    <row r="136" s="13" customFormat="1">
      <c r="A136" s="13"/>
      <c r="B136" s="252"/>
      <c r="C136" s="253"/>
      <c r="D136" s="254" t="s">
        <v>1361</v>
      </c>
      <c r="E136" s="255" t="s">
        <v>1</v>
      </c>
      <c r="F136" s="256" t="s">
        <v>2437</v>
      </c>
      <c r="G136" s="253"/>
      <c r="H136" s="257">
        <v>3379.1999999999998</v>
      </c>
      <c r="I136" s="258"/>
      <c r="J136" s="253"/>
      <c r="K136" s="253"/>
      <c r="L136" s="259"/>
      <c r="M136" s="260"/>
      <c r="N136" s="261"/>
      <c r="O136" s="261"/>
      <c r="P136" s="261"/>
      <c r="Q136" s="261"/>
      <c r="R136" s="261"/>
      <c r="S136" s="261"/>
      <c r="T136" s="26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3" t="s">
        <v>1361</v>
      </c>
      <c r="AU136" s="263" t="s">
        <v>88</v>
      </c>
      <c r="AV136" s="13" t="s">
        <v>88</v>
      </c>
      <c r="AW136" s="13" t="s">
        <v>34</v>
      </c>
      <c r="AX136" s="13" t="s">
        <v>78</v>
      </c>
      <c r="AY136" s="263" t="s">
        <v>159</v>
      </c>
    </row>
    <row r="137" s="14" customFormat="1">
      <c r="A137" s="14"/>
      <c r="B137" s="264"/>
      <c r="C137" s="265"/>
      <c r="D137" s="254" t="s">
        <v>1361</v>
      </c>
      <c r="E137" s="266" t="s">
        <v>1</v>
      </c>
      <c r="F137" s="267" t="s">
        <v>1363</v>
      </c>
      <c r="G137" s="265"/>
      <c r="H137" s="268">
        <v>3379.1999999999998</v>
      </c>
      <c r="I137" s="269"/>
      <c r="J137" s="265"/>
      <c r="K137" s="265"/>
      <c r="L137" s="270"/>
      <c r="M137" s="271"/>
      <c r="N137" s="272"/>
      <c r="O137" s="272"/>
      <c r="P137" s="272"/>
      <c r="Q137" s="272"/>
      <c r="R137" s="272"/>
      <c r="S137" s="272"/>
      <c r="T137" s="27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4" t="s">
        <v>1361</v>
      </c>
      <c r="AU137" s="274" t="s">
        <v>88</v>
      </c>
      <c r="AV137" s="14" t="s">
        <v>168</v>
      </c>
      <c r="AW137" s="14" t="s">
        <v>34</v>
      </c>
      <c r="AX137" s="14" t="s">
        <v>86</v>
      </c>
      <c r="AY137" s="274" t="s">
        <v>159</v>
      </c>
    </row>
    <row r="138" s="2" customFormat="1" ht="24.15" customHeight="1">
      <c r="A138" s="39"/>
      <c r="B138" s="40"/>
      <c r="C138" s="235" t="s">
        <v>168</v>
      </c>
      <c r="D138" s="235" t="s">
        <v>316</v>
      </c>
      <c r="E138" s="236" t="s">
        <v>1382</v>
      </c>
      <c r="F138" s="237" t="s">
        <v>1383</v>
      </c>
      <c r="G138" s="238" t="s">
        <v>1373</v>
      </c>
      <c r="H138" s="239">
        <v>636.36000000000001</v>
      </c>
      <c r="I138" s="240"/>
      <c r="J138" s="241">
        <f>ROUND(I138*H138,2)</f>
        <v>0</v>
      </c>
      <c r="K138" s="242"/>
      <c r="L138" s="45"/>
      <c r="M138" s="243" t="s">
        <v>1</v>
      </c>
      <c r="N138" s="244" t="s">
        <v>43</v>
      </c>
      <c r="O138" s="92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3" t="s">
        <v>168</v>
      </c>
      <c r="AT138" s="233" t="s">
        <v>316</v>
      </c>
      <c r="AU138" s="233" t="s">
        <v>88</v>
      </c>
      <c r="AY138" s="18" t="s">
        <v>159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8" t="s">
        <v>86</v>
      </c>
      <c r="BK138" s="234">
        <f>ROUND(I138*H138,2)</f>
        <v>0</v>
      </c>
      <c r="BL138" s="18" t="s">
        <v>168</v>
      </c>
      <c r="BM138" s="233" t="s">
        <v>2438</v>
      </c>
    </row>
    <row r="139" s="15" customFormat="1">
      <c r="A139" s="15"/>
      <c r="B139" s="275"/>
      <c r="C139" s="276"/>
      <c r="D139" s="254" t="s">
        <v>1361</v>
      </c>
      <c r="E139" s="277" t="s">
        <v>1</v>
      </c>
      <c r="F139" s="278" t="s">
        <v>2439</v>
      </c>
      <c r="G139" s="276"/>
      <c r="H139" s="277" t="s">
        <v>1</v>
      </c>
      <c r="I139" s="279"/>
      <c r="J139" s="276"/>
      <c r="K139" s="276"/>
      <c r="L139" s="280"/>
      <c r="M139" s="281"/>
      <c r="N139" s="282"/>
      <c r="O139" s="282"/>
      <c r="P139" s="282"/>
      <c r="Q139" s="282"/>
      <c r="R139" s="282"/>
      <c r="S139" s="282"/>
      <c r="T139" s="28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84" t="s">
        <v>1361</v>
      </c>
      <c r="AU139" s="284" t="s">
        <v>88</v>
      </c>
      <c r="AV139" s="15" t="s">
        <v>86</v>
      </c>
      <c r="AW139" s="15" t="s">
        <v>34</v>
      </c>
      <c r="AX139" s="15" t="s">
        <v>78</v>
      </c>
      <c r="AY139" s="284" t="s">
        <v>159</v>
      </c>
    </row>
    <row r="140" s="13" customFormat="1">
      <c r="A140" s="13"/>
      <c r="B140" s="252"/>
      <c r="C140" s="253"/>
      <c r="D140" s="254" t="s">
        <v>1361</v>
      </c>
      <c r="E140" s="255" t="s">
        <v>1</v>
      </c>
      <c r="F140" s="256" t="s">
        <v>2429</v>
      </c>
      <c r="G140" s="253"/>
      <c r="H140" s="257">
        <v>46.649999999999999</v>
      </c>
      <c r="I140" s="258"/>
      <c r="J140" s="253"/>
      <c r="K140" s="253"/>
      <c r="L140" s="259"/>
      <c r="M140" s="260"/>
      <c r="N140" s="261"/>
      <c r="O140" s="261"/>
      <c r="P140" s="261"/>
      <c r="Q140" s="261"/>
      <c r="R140" s="261"/>
      <c r="S140" s="261"/>
      <c r="T140" s="26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3" t="s">
        <v>1361</v>
      </c>
      <c r="AU140" s="263" t="s">
        <v>88</v>
      </c>
      <c r="AV140" s="13" t="s">
        <v>88</v>
      </c>
      <c r="AW140" s="13" t="s">
        <v>34</v>
      </c>
      <c r="AX140" s="13" t="s">
        <v>78</v>
      </c>
      <c r="AY140" s="263" t="s">
        <v>159</v>
      </c>
    </row>
    <row r="141" s="13" customFormat="1">
      <c r="A141" s="13"/>
      <c r="B141" s="252"/>
      <c r="C141" s="253"/>
      <c r="D141" s="254" t="s">
        <v>1361</v>
      </c>
      <c r="E141" s="255" t="s">
        <v>1</v>
      </c>
      <c r="F141" s="256" t="s">
        <v>2430</v>
      </c>
      <c r="G141" s="253"/>
      <c r="H141" s="257">
        <v>65.549999999999997</v>
      </c>
      <c r="I141" s="258"/>
      <c r="J141" s="253"/>
      <c r="K141" s="253"/>
      <c r="L141" s="259"/>
      <c r="M141" s="260"/>
      <c r="N141" s="261"/>
      <c r="O141" s="261"/>
      <c r="P141" s="261"/>
      <c r="Q141" s="261"/>
      <c r="R141" s="261"/>
      <c r="S141" s="261"/>
      <c r="T141" s="26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3" t="s">
        <v>1361</v>
      </c>
      <c r="AU141" s="263" t="s">
        <v>88</v>
      </c>
      <c r="AV141" s="13" t="s">
        <v>88</v>
      </c>
      <c r="AW141" s="13" t="s">
        <v>34</v>
      </c>
      <c r="AX141" s="13" t="s">
        <v>78</v>
      </c>
      <c r="AY141" s="263" t="s">
        <v>159</v>
      </c>
    </row>
    <row r="142" s="16" customFormat="1">
      <c r="A142" s="16"/>
      <c r="B142" s="285"/>
      <c r="C142" s="286"/>
      <c r="D142" s="254" t="s">
        <v>1361</v>
      </c>
      <c r="E142" s="287" t="s">
        <v>1</v>
      </c>
      <c r="F142" s="288" t="s">
        <v>1724</v>
      </c>
      <c r="G142" s="286"/>
      <c r="H142" s="289">
        <v>112.2</v>
      </c>
      <c r="I142" s="290"/>
      <c r="J142" s="286"/>
      <c r="K142" s="286"/>
      <c r="L142" s="291"/>
      <c r="M142" s="292"/>
      <c r="N142" s="293"/>
      <c r="O142" s="293"/>
      <c r="P142" s="293"/>
      <c r="Q142" s="293"/>
      <c r="R142" s="293"/>
      <c r="S142" s="293"/>
      <c r="T142" s="294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T142" s="295" t="s">
        <v>1361</v>
      </c>
      <c r="AU142" s="295" t="s">
        <v>88</v>
      </c>
      <c r="AV142" s="16" t="s">
        <v>173</v>
      </c>
      <c r="AW142" s="16" t="s">
        <v>34</v>
      </c>
      <c r="AX142" s="16" t="s">
        <v>78</v>
      </c>
      <c r="AY142" s="295" t="s">
        <v>159</v>
      </c>
    </row>
    <row r="143" s="15" customFormat="1">
      <c r="A143" s="15"/>
      <c r="B143" s="275"/>
      <c r="C143" s="276"/>
      <c r="D143" s="254" t="s">
        <v>1361</v>
      </c>
      <c r="E143" s="277" t="s">
        <v>1</v>
      </c>
      <c r="F143" s="278" t="s">
        <v>2440</v>
      </c>
      <c r="G143" s="276"/>
      <c r="H143" s="277" t="s">
        <v>1</v>
      </c>
      <c r="I143" s="279"/>
      <c r="J143" s="276"/>
      <c r="K143" s="276"/>
      <c r="L143" s="280"/>
      <c r="M143" s="281"/>
      <c r="N143" s="282"/>
      <c r="O143" s="282"/>
      <c r="P143" s="282"/>
      <c r="Q143" s="282"/>
      <c r="R143" s="282"/>
      <c r="S143" s="282"/>
      <c r="T143" s="28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84" t="s">
        <v>1361</v>
      </c>
      <c r="AU143" s="284" t="s">
        <v>88</v>
      </c>
      <c r="AV143" s="15" t="s">
        <v>86</v>
      </c>
      <c r="AW143" s="15" t="s">
        <v>34</v>
      </c>
      <c r="AX143" s="15" t="s">
        <v>78</v>
      </c>
      <c r="AY143" s="284" t="s">
        <v>159</v>
      </c>
    </row>
    <row r="144" s="13" customFormat="1">
      <c r="A144" s="13"/>
      <c r="B144" s="252"/>
      <c r="C144" s="253"/>
      <c r="D144" s="254" t="s">
        <v>1361</v>
      </c>
      <c r="E144" s="255" t="s">
        <v>1</v>
      </c>
      <c r="F144" s="256" t="s">
        <v>2432</v>
      </c>
      <c r="G144" s="253"/>
      <c r="H144" s="257">
        <v>524.15999999999997</v>
      </c>
      <c r="I144" s="258"/>
      <c r="J144" s="253"/>
      <c r="K144" s="253"/>
      <c r="L144" s="259"/>
      <c r="M144" s="260"/>
      <c r="N144" s="261"/>
      <c r="O144" s="261"/>
      <c r="P144" s="261"/>
      <c r="Q144" s="261"/>
      <c r="R144" s="261"/>
      <c r="S144" s="261"/>
      <c r="T144" s="26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3" t="s">
        <v>1361</v>
      </c>
      <c r="AU144" s="263" t="s">
        <v>88</v>
      </c>
      <c r="AV144" s="13" t="s">
        <v>88</v>
      </c>
      <c r="AW144" s="13" t="s">
        <v>34</v>
      </c>
      <c r="AX144" s="13" t="s">
        <v>78</v>
      </c>
      <c r="AY144" s="263" t="s">
        <v>159</v>
      </c>
    </row>
    <row r="145" s="14" customFormat="1">
      <c r="A145" s="14"/>
      <c r="B145" s="264"/>
      <c r="C145" s="265"/>
      <c r="D145" s="254" t="s">
        <v>1361</v>
      </c>
      <c r="E145" s="266" t="s">
        <v>1</v>
      </c>
      <c r="F145" s="267" t="s">
        <v>1363</v>
      </c>
      <c r="G145" s="265"/>
      <c r="H145" s="268">
        <v>636.36000000000001</v>
      </c>
      <c r="I145" s="269"/>
      <c r="J145" s="265"/>
      <c r="K145" s="265"/>
      <c r="L145" s="270"/>
      <c r="M145" s="271"/>
      <c r="N145" s="272"/>
      <c r="O145" s="272"/>
      <c r="P145" s="272"/>
      <c r="Q145" s="272"/>
      <c r="R145" s="272"/>
      <c r="S145" s="272"/>
      <c r="T145" s="27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4" t="s">
        <v>1361</v>
      </c>
      <c r="AU145" s="274" t="s">
        <v>88</v>
      </c>
      <c r="AV145" s="14" t="s">
        <v>168</v>
      </c>
      <c r="AW145" s="14" t="s">
        <v>34</v>
      </c>
      <c r="AX145" s="14" t="s">
        <v>86</v>
      </c>
      <c r="AY145" s="274" t="s">
        <v>159</v>
      </c>
    </row>
    <row r="146" s="2" customFormat="1" ht="24.15" customHeight="1">
      <c r="A146" s="39"/>
      <c r="B146" s="40"/>
      <c r="C146" s="235" t="s">
        <v>162</v>
      </c>
      <c r="D146" s="235" t="s">
        <v>316</v>
      </c>
      <c r="E146" s="236" t="s">
        <v>2441</v>
      </c>
      <c r="F146" s="237" t="s">
        <v>2442</v>
      </c>
      <c r="G146" s="238" t="s">
        <v>1373</v>
      </c>
      <c r="H146" s="239">
        <v>1200</v>
      </c>
      <c r="I146" s="240"/>
      <c r="J146" s="241">
        <f>ROUND(I146*H146,2)</f>
        <v>0</v>
      </c>
      <c r="K146" s="242"/>
      <c r="L146" s="45"/>
      <c r="M146" s="243" t="s">
        <v>1</v>
      </c>
      <c r="N146" s="244" t="s">
        <v>43</v>
      </c>
      <c r="O146" s="92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3" t="s">
        <v>168</v>
      </c>
      <c r="AT146" s="233" t="s">
        <v>316</v>
      </c>
      <c r="AU146" s="233" t="s">
        <v>88</v>
      </c>
      <c r="AY146" s="18" t="s">
        <v>159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8" t="s">
        <v>86</v>
      </c>
      <c r="BK146" s="234">
        <f>ROUND(I146*H146,2)</f>
        <v>0</v>
      </c>
      <c r="BL146" s="18" t="s">
        <v>168</v>
      </c>
      <c r="BM146" s="233" t="s">
        <v>2443</v>
      </c>
    </row>
    <row r="147" s="2" customFormat="1" ht="16.5" customHeight="1">
      <c r="A147" s="39"/>
      <c r="B147" s="40"/>
      <c r="C147" s="220" t="s">
        <v>184</v>
      </c>
      <c r="D147" s="220" t="s">
        <v>163</v>
      </c>
      <c r="E147" s="221" t="s">
        <v>2444</v>
      </c>
      <c r="F147" s="222" t="s">
        <v>2445</v>
      </c>
      <c r="G147" s="223" t="s">
        <v>1373</v>
      </c>
      <c r="H147" s="224">
        <v>675.84000000000003</v>
      </c>
      <c r="I147" s="225"/>
      <c r="J147" s="226">
        <f>ROUND(I147*H147,2)</f>
        <v>0</v>
      </c>
      <c r="K147" s="227"/>
      <c r="L147" s="228"/>
      <c r="M147" s="229" t="s">
        <v>1</v>
      </c>
      <c r="N147" s="230" t="s">
        <v>43</v>
      </c>
      <c r="O147" s="92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3" t="s">
        <v>167</v>
      </c>
      <c r="AT147" s="233" t="s">
        <v>163</v>
      </c>
      <c r="AU147" s="233" t="s">
        <v>88</v>
      </c>
      <c r="AY147" s="18" t="s">
        <v>159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8" t="s">
        <v>86</v>
      </c>
      <c r="BK147" s="234">
        <f>ROUND(I147*H147,2)</f>
        <v>0</v>
      </c>
      <c r="BL147" s="18" t="s">
        <v>168</v>
      </c>
      <c r="BM147" s="233" t="s">
        <v>2446</v>
      </c>
    </row>
    <row r="148" s="13" customFormat="1">
      <c r="A148" s="13"/>
      <c r="B148" s="252"/>
      <c r="C148" s="253"/>
      <c r="D148" s="254" t="s">
        <v>1361</v>
      </c>
      <c r="E148" s="255" t="s">
        <v>1</v>
      </c>
      <c r="F148" s="256" t="s">
        <v>2447</v>
      </c>
      <c r="G148" s="253"/>
      <c r="H148" s="257">
        <v>675.84000000000003</v>
      </c>
      <c r="I148" s="258"/>
      <c r="J148" s="253"/>
      <c r="K148" s="253"/>
      <c r="L148" s="259"/>
      <c r="M148" s="260"/>
      <c r="N148" s="261"/>
      <c r="O148" s="261"/>
      <c r="P148" s="261"/>
      <c r="Q148" s="261"/>
      <c r="R148" s="261"/>
      <c r="S148" s="261"/>
      <c r="T148" s="26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3" t="s">
        <v>1361</v>
      </c>
      <c r="AU148" s="263" t="s">
        <v>88</v>
      </c>
      <c r="AV148" s="13" t="s">
        <v>88</v>
      </c>
      <c r="AW148" s="13" t="s">
        <v>34</v>
      </c>
      <c r="AX148" s="13" t="s">
        <v>78</v>
      </c>
      <c r="AY148" s="263" t="s">
        <v>159</v>
      </c>
    </row>
    <row r="149" s="14" customFormat="1">
      <c r="A149" s="14"/>
      <c r="B149" s="264"/>
      <c r="C149" s="265"/>
      <c r="D149" s="254" t="s">
        <v>1361</v>
      </c>
      <c r="E149" s="266" t="s">
        <v>1</v>
      </c>
      <c r="F149" s="267" t="s">
        <v>1363</v>
      </c>
      <c r="G149" s="265"/>
      <c r="H149" s="268">
        <v>675.84000000000003</v>
      </c>
      <c r="I149" s="269"/>
      <c r="J149" s="265"/>
      <c r="K149" s="265"/>
      <c r="L149" s="270"/>
      <c r="M149" s="271"/>
      <c r="N149" s="272"/>
      <c r="O149" s="272"/>
      <c r="P149" s="272"/>
      <c r="Q149" s="272"/>
      <c r="R149" s="272"/>
      <c r="S149" s="272"/>
      <c r="T149" s="27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4" t="s">
        <v>1361</v>
      </c>
      <c r="AU149" s="274" t="s">
        <v>88</v>
      </c>
      <c r="AV149" s="14" t="s">
        <v>168</v>
      </c>
      <c r="AW149" s="14" t="s">
        <v>34</v>
      </c>
      <c r="AX149" s="14" t="s">
        <v>86</v>
      </c>
      <c r="AY149" s="274" t="s">
        <v>159</v>
      </c>
    </row>
    <row r="150" s="2" customFormat="1" ht="33" customHeight="1">
      <c r="A150" s="39"/>
      <c r="B150" s="40"/>
      <c r="C150" s="235" t="s">
        <v>188</v>
      </c>
      <c r="D150" s="235" t="s">
        <v>316</v>
      </c>
      <c r="E150" s="236" t="s">
        <v>2448</v>
      </c>
      <c r="F150" s="237" t="s">
        <v>2449</v>
      </c>
      <c r="G150" s="238" t="s">
        <v>1419</v>
      </c>
      <c r="H150" s="239">
        <v>311</v>
      </c>
      <c r="I150" s="240"/>
      <c r="J150" s="241">
        <f>ROUND(I150*H150,2)</f>
        <v>0</v>
      </c>
      <c r="K150" s="242"/>
      <c r="L150" s="45"/>
      <c r="M150" s="243" t="s">
        <v>1</v>
      </c>
      <c r="N150" s="244" t="s">
        <v>43</v>
      </c>
      <c r="O150" s="92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3" t="s">
        <v>168</v>
      </c>
      <c r="AT150" s="233" t="s">
        <v>316</v>
      </c>
      <c r="AU150" s="233" t="s">
        <v>88</v>
      </c>
      <c r="AY150" s="18" t="s">
        <v>159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8" t="s">
        <v>86</v>
      </c>
      <c r="BK150" s="234">
        <f>ROUND(I150*H150,2)</f>
        <v>0</v>
      </c>
      <c r="BL150" s="18" t="s">
        <v>168</v>
      </c>
      <c r="BM150" s="233" t="s">
        <v>2450</v>
      </c>
    </row>
    <row r="151" s="15" customFormat="1">
      <c r="A151" s="15"/>
      <c r="B151" s="275"/>
      <c r="C151" s="276"/>
      <c r="D151" s="254" t="s">
        <v>1361</v>
      </c>
      <c r="E151" s="277" t="s">
        <v>1</v>
      </c>
      <c r="F151" s="278" t="s">
        <v>2451</v>
      </c>
      <c r="G151" s="276"/>
      <c r="H151" s="277" t="s">
        <v>1</v>
      </c>
      <c r="I151" s="279"/>
      <c r="J151" s="276"/>
      <c r="K151" s="276"/>
      <c r="L151" s="280"/>
      <c r="M151" s="281"/>
      <c r="N151" s="282"/>
      <c r="O151" s="282"/>
      <c r="P151" s="282"/>
      <c r="Q151" s="282"/>
      <c r="R151" s="282"/>
      <c r="S151" s="282"/>
      <c r="T151" s="28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84" t="s">
        <v>1361</v>
      </c>
      <c r="AU151" s="284" t="s">
        <v>88</v>
      </c>
      <c r="AV151" s="15" t="s">
        <v>86</v>
      </c>
      <c r="AW151" s="15" t="s">
        <v>34</v>
      </c>
      <c r="AX151" s="15" t="s">
        <v>78</v>
      </c>
      <c r="AY151" s="284" t="s">
        <v>159</v>
      </c>
    </row>
    <row r="152" s="13" customFormat="1">
      <c r="A152" s="13"/>
      <c r="B152" s="252"/>
      <c r="C152" s="253"/>
      <c r="D152" s="254" t="s">
        <v>1361</v>
      </c>
      <c r="E152" s="255" t="s">
        <v>1</v>
      </c>
      <c r="F152" s="256" t="s">
        <v>2452</v>
      </c>
      <c r="G152" s="253"/>
      <c r="H152" s="257">
        <v>311</v>
      </c>
      <c r="I152" s="258"/>
      <c r="J152" s="253"/>
      <c r="K152" s="253"/>
      <c r="L152" s="259"/>
      <c r="M152" s="260"/>
      <c r="N152" s="261"/>
      <c r="O152" s="261"/>
      <c r="P152" s="261"/>
      <c r="Q152" s="261"/>
      <c r="R152" s="261"/>
      <c r="S152" s="261"/>
      <c r="T152" s="26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3" t="s">
        <v>1361</v>
      </c>
      <c r="AU152" s="263" t="s">
        <v>88</v>
      </c>
      <c r="AV152" s="13" t="s">
        <v>88</v>
      </c>
      <c r="AW152" s="13" t="s">
        <v>34</v>
      </c>
      <c r="AX152" s="13" t="s">
        <v>78</v>
      </c>
      <c r="AY152" s="263" t="s">
        <v>159</v>
      </c>
    </row>
    <row r="153" s="14" customFormat="1">
      <c r="A153" s="14"/>
      <c r="B153" s="264"/>
      <c r="C153" s="265"/>
      <c r="D153" s="254" t="s">
        <v>1361</v>
      </c>
      <c r="E153" s="266" t="s">
        <v>1</v>
      </c>
      <c r="F153" s="267" t="s">
        <v>1363</v>
      </c>
      <c r="G153" s="265"/>
      <c r="H153" s="268">
        <v>311</v>
      </c>
      <c r="I153" s="269"/>
      <c r="J153" s="265"/>
      <c r="K153" s="265"/>
      <c r="L153" s="270"/>
      <c r="M153" s="271"/>
      <c r="N153" s="272"/>
      <c r="O153" s="272"/>
      <c r="P153" s="272"/>
      <c r="Q153" s="272"/>
      <c r="R153" s="272"/>
      <c r="S153" s="272"/>
      <c r="T153" s="27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4" t="s">
        <v>1361</v>
      </c>
      <c r="AU153" s="274" t="s">
        <v>88</v>
      </c>
      <c r="AV153" s="14" t="s">
        <v>168</v>
      </c>
      <c r="AW153" s="14" t="s">
        <v>34</v>
      </c>
      <c r="AX153" s="14" t="s">
        <v>86</v>
      </c>
      <c r="AY153" s="274" t="s">
        <v>159</v>
      </c>
    </row>
    <row r="154" s="2" customFormat="1" ht="24.15" customHeight="1">
      <c r="A154" s="39"/>
      <c r="B154" s="40"/>
      <c r="C154" s="235" t="s">
        <v>167</v>
      </c>
      <c r="D154" s="235" t="s">
        <v>316</v>
      </c>
      <c r="E154" s="236" t="s">
        <v>2453</v>
      </c>
      <c r="F154" s="237" t="s">
        <v>2454</v>
      </c>
      <c r="G154" s="238" t="s">
        <v>1419</v>
      </c>
      <c r="H154" s="239">
        <v>311</v>
      </c>
      <c r="I154" s="240"/>
      <c r="J154" s="241">
        <f>ROUND(I154*H154,2)</f>
        <v>0</v>
      </c>
      <c r="K154" s="242"/>
      <c r="L154" s="45"/>
      <c r="M154" s="243" t="s">
        <v>1</v>
      </c>
      <c r="N154" s="244" t="s">
        <v>43</v>
      </c>
      <c r="O154" s="92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3" t="s">
        <v>168</v>
      </c>
      <c r="AT154" s="233" t="s">
        <v>316</v>
      </c>
      <c r="AU154" s="233" t="s">
        <v>88</v>
      </c>
      <c r="AY154" s="18" t="s">
        <v>159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8" t="s">
        <v>86</v>
      </c>
      <c r="BK154" s="234">
        <f>ROUND(I154*H154,2)</f>
        <v>0</v>
      </c>
      <c r="BL154" s="18" t="s">
        <v>168</v>
      </c>
      <c r="BM154" s="233" t="s">
        <v>2455</v>
      </c>
    </row>
    <row r="155" s="13" customFormat="1">
      <c r="A155" s="13"/>
      <c r="B155" s="252"/>
      <c r="C155" s="253"/>
      <c r="D155" s="254" t="s">
        <v>1361</v>
      </c>
      <c r="E155" s="255" t="s">
        <v>1</v>
      </c>
      <c r="F155" s="256" t="s">
        <v>2452</v>
      </c>
      <c r="G155" s="253"/>
      <c r="H155" s="257">
        <v>311</v>
      </c>
      <c r="I155" s="258"/>
      <c r="J155" s="253"/>
      <c r="K155" s="253"/>
      <c r="L155" s="259"/>
      <c r="M155" s="260"/>
      <c r="N155" s="261"/>
      <c r="O155" s="261"/>
      <c r="P155" s="261"/>
      <c r="Q155" s="261"/>
      <c r="R155" s="261"/>
      <c r="S155" s="261"/>
      <c r="T155" s="26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3" t="s">
        <v>1361</v>
      </c>
      <c r="AU155" s="263" t="s">
        <v>88</v>
      </c>
      <c r="AV155" s="13" t="s">
        <v>88</v>
      </c>
      <c r="AW155" s="13" t="s">
        <v>34</v>
      </c>
      <c r="AX155" s="13" t="s">
        <v>78</v>
      </c>
      <c r="AY155" s="263" t="s">
        <v>159</v>
      </c>
    </row>
    <row r="156" s="14" customFormat="1">
      <c r="A156" s="14"/>
      <c r="B156" s="264"/>
      <c r="C156" s="265"/>
      <c r="D156" s="254" t="s">
        <v>1361</v>
      </c>
      <c r="E156" s="266" t="s">
        <v>1</v>
      </c>
      <c r="F156" s="267" t="s">
        <v>1363</v>
      </c>
      <c r="G156" s="265"/>
      <c r="H156" s="268">
        <v>311</v>
      </c>
      <c r="I156" s="269"/>
      <c r="J156" s="265"/>
      <c r="K156" s="265"/>
      <c r="L156" s="270"/>
      <c r="M156" s="271"/>
      <c r="N156" s="272"/>
      <c r="O156" s="272"/>
      <c r="P156" s="272"/>
      <c r="Q156" s="272"/>
      <c r="R156" s="272"/>
      <c r="S156" s="272"/>
      <c r="T156" s="27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4" t="s">
        <v>1361</v>
      </c>
      <c r="AU156" s="274" t="s">
        <v>88</v>
      </c>
      <c r="AV156" s="14" t="s">
        <v>168</v>
      </c>
      <c r="AW156" s="14" t="s">
        <v>34</v>
      </c>
      <c r="AX156" s="14" t="s">
        <v>86</v>
      </c>
      <c r="AY156" s="274" t="s">
        <v>159</v>
      </c>
    </row>
    <row r="157" s="2" customFormat="1" ht="16.5" customHeight="1">
      <c r="A157" s="39"/>
      <c r="B157" s="40"/>
      <c r="C157" s="220" t="s">
        <v>195</v>
      </c>
      <c r="D157" s="220" t="s">
        <v>163</v>
      </c>
      <c r="E157" s="221" t="s">
        <v>2456</v>
      </c>
      <c r="F157" s="222" t="s">
        <v>2457</v>
      </c>
      <c r="G157" s="223" t="s">
        <v>1478</v>
      </c>
      <c r="H157" s="224">
        <v>6.2199999999999998</v>
      </c>
      <c r="I157" s="225"/>
      <c r="J157" s="226">
        <f>ROUND(I157*H157,2)</f>
        <v>0</v>
      </c>
      <c r="K157" s="227"/>
      <c r="L157" s="228"/>
      <c r="M157" s="229" t="s">
        <v>1</v>
      </c>
      <c r="N157" s="230" t="s">
        <v>43</v>
      </c>
      <c r="O157" s="92"/>
      <c r="P157" s="231">
        <f>O157*H157</f>
        <v>0</v>
      </c>
      <c r="Q157" s="231">
        <v>0.001</v>
      </c>
      <c r="R157" s="231">
        <f>Q157*H157</f>
        <v>0.0062199999999999998</v>
      </c>
      <c r="S157" s="231">
        <v>0</v>
      </c>
      <c r="T157" s="232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3" t="s">
        <v>167</v>
      </c>
      <c r="AT157" s="233" t="s">
        <v>163</v>
      </c>
      <c r="AU157" s="233" t="s">
        <v>88</v>
      </c>
      <c r="AY157" s="18" t="s">
        <v>159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8" t="s">
        <v>86</v>
      </c>
      <c r="BK157" s="234">
        <f>ROUND(I157*H157,2)</f>
        <v>0</v>
      </c>
      <c r="BL157" s="18" t="s">
        <v>168</v>
      </c>
      <c r="BM157" s="233" t="s">
        <v>2458</v>
      </c>
    </row>
    <row r="158" s="13" customFormat="1">
      <c r="A158" s="13"/>
      <c r="B158" s="252"/>
      <c r="C158" s="253"/>
      <c r="D158" s="254" t="s">
        <v>1361</v>
      </c>
      <c r="E158" s="253"/>
      <c r="F158" s="256" t="s">
        <v>2459</v>
      </c>
      <c r="G158" s="253"/>
      <c r="H158" s="257">
        <v>6.2199999999999998</v>
      </c>
      <c r="I158" s="258"/>
      <c r="J158" s="253"/>
      <c r="K158" s="253"/>
      <c r="L158" s="259"/>
      <c r="M158" s="260"/>
      <c r="N158" s="261"/>
      <c r="O158" s="261"/>
      <c r="P158" s="261"/>
      <c r="Q158" s="261"/>
      <c r="R158" s="261"/>
      <c r="S158" s="261"/>
      <c r="T158" s="26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3" t="s">
        <v>1361</v>
      </c>
      <c r="AU158" s="263" t="s">
        <v>88</v>
      </c>
      <c r="AV158" s="13" t="s">
        <v>88</v>
      </c>
      <c r="AW158" s="13" t="s">
        <v>4</v>
      </c>
      <c r="AX158" s="13" t="s">
        <v>86</v>
      </c>
      <c r="AY158" s="263" t="s">
        <v>159</v>
      </c>
    </row>
    <row r="159" s="2" customFormat="1" ht="24.15" customHeight="1">
      <c r="A159" s="39"/>
      <c r="B159" s="40"/>
      <c r="C159" s="235" t="s">
        <v>201</v>
      </c>
      <c r="D159" s="235" t="s">
        <v>316</v>
      </c>
      <c r="E159" s="236" t="s">
        <v>2460</v>
      </c>
      <c r="F159" s="237" t="s">
        <v>2461</v>
      </c>
      <c r="G159" s="238" t="s">
        <v>1419</v>
      </c>
      <c r="H159" s="239">
        <v>437</v>
      </c>
      <c r="I159" s="240"/>
      <c r="J159" s="241">
        <f>ROUND(I159*H159,2)</f>
        <v>0</v>
      </c>
      <c r="K159" s="242"/>
      <c r="L159" s="45"/>
      <c r="M159" s="243" t="s">
        <v>1</v>
      </c>
      <c r="N159" s="244" t="s">
        <v>43</v>
      </c>
      <c r="O159" s="92"/>
      <c r="P159" s="231">
        <f>O159*H159</f>
        <v>0</v>
      </c>
      <c r="Q159" s="231">
        <v>0</v>
      </c>
      <c r="R159" s="231">
        <f>Q159*H159</f>
        <v>0</v>
      </c>
      <c r="S159" s="231">
        <v>0</v>
      </c>
      <c r="T159" s="232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3" t="s">
        <v>168</v>
      </c>
      <c r="AT159" s="233" t="s">
        <v>316</v>
      </c>
      <c r="AU159" s="233" t="s">
        <v>88</v>
      </c>
      <c r="AY159" s="18" t="s">
        <v>159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8" t="s">
        <v>86</v>
      </c>
      <c r="BK159" s="234">
        <f>ROUND(I159*H159,2)</f>
        <v>0</v>
      </c>
      <c r="BL159" s="18" t="s">
        <v>168</v>
      </c>
      <c r="BM159" s="233" t="s">
        <v>2462</v>
      </c>
    </row>
    <row r="160" s="13" customFormat="1">
      <c r="A160" s="13"/>
      <c r="B160" s="252"/>
      <c r="C160" s="253"/>
      <c r="D160" s="254" t="s">
        <v>1361</v>
      </c>
      <c r="E160" s="255" t="s">
        <v>1</v>
      </c>
      <c r="F160" s="256" t="s">
        <v>2463</v>
      </c>
      <c r="G160" s="253"/>
      <c r="H160" s="257">
        <v>437</v>
      </c>
      <c r="I160" s="258"/>
      <c r="J160" s="253"/>
      <c r="K160" s="253"/>
      <c r="L160" s="259"/>
      <c r="M160" s="260"/>
      <c r="N160" s="261"/>
      <c r="O160" s="261"/>
      <c r="P160" s="261"/>
      <c r="Q160" s="261"/>
      <c r="R160" s="261"/>
      <c r="S160" s="261"/>
      <c r="T160" s="26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3" t="s">
        <v>1361</v>
      </c>
      <c r="AU160" s="263" t="s">
        <v>88</v>
      </c>
      <c r="AV160" s="13" t="s">
        <v>88</v>
      </c>
      <c r="AW160" s="13" t="s">
        <v>34</v>
      </c>
      <c r="AX160" s="13" t="s">
        <v>78</v>
      </c>
      <c r="AY160" s="263" t="s">
        <v>159</v>
      </c>
    </row>
    <row r="161" s="14" customFormat="1">
      <c r="A161" s="14"/>
      <c r="B161" s="264"/>
      <c r="C161" s="265"/>
      <c r="D161" s="254" t="s">
        <v>1361</v>
      </c>
      <c r="E161" s="266" t="s">
        <v>1</v>
      </c>
      <c r="F161" s="267" t="s">
        <v>1363</v>
      </c>
      <c r="G161" s="265"/>
      <c r="H161" s="268">
        <v>437</v>
      </c>
      <c r="I161" s="269"/>
      <c r="J161" s="265"/>
      <c r="K161" s="265"/>
      <c r="L161" s="270"/>
      <c r="M161" s="271"/>
      <c r="N161" s="272"/>
      <c r="O161" s="272"/>
      <c r="P161" s="272"/>
      <c r="Q161" s="272"/>
      <c r="R161" s="272"/>
      <c r="S161" s="272"/>
      <c r="T161" s="27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4" t="s">
        <v>1361</v>
      </c>
      <c r="AU161" s="274" t="s">
        <v>88</v>
      </c>
      <c r="AV161" s="14" t="s">
        <v>168</v>
      </c>
      <c r="AW161" s="14" t="s">
        <v>34</v>
      </c>
      <c r="AX161" s="14" t="s">
        <v>86</v>
      </c>
      <c r="AY161" s="274" t="s">
        <v>159</v>
      </c>
    </row>
    <row r="162" s="2" customFormat="1" ht="16.5" customHeight="1">
      <c r="A162" s="39"/>
      <c r="B162" s="40"/>
      <c r="C162" s="220" t="s">
        <v>205</v>
      </c>
      <c r="D162" s="220" t="s">
        <v>163</v>
      </c>
      <c r="E162" s="221" t="s">
        <v>2456</v>
      </c>
      <c r="F162" s="222" t="s">
        <v>2457</v>
      </c>
      <c r="G162" s="223" t="s">
        <v>1478</v>
      </c>
      <c r="H162" s="224">
        <v>8.7400000000000002</v>
      </c>
      <c r="I162" s="225"/>
      <c r="J162" s="226">
        <f>ROUND(I162*H162,2)</f>
        <v>0</v>
      </c>
      <c r="K162" s="227"/>
      <c r="L162" s="228"/>
      <c r="M162" s="229" t="s">
        <v>1</v>
      </c>
      <c r="N162" s="230" t="s">
        <v>43</v>
      </c>
      <c r="O162" s="92"/>
      <c r="P162" s="231">
        <f>O162*H162</f>
        <v>0</v>
      </c>
      <c r="Q162" s="231">
        <v>0.001</v>
      </c>
      <c r="R162" s="231">
        <f>Q162*H162</f>
        <v>0.0087400000000000012</v>
      </c>
      <c r="S162" s="231">
        <v>0</v>
      </c>
      <c r="T162" s="232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3" t="s">
        <v>167</v>
      </c>
      <c r="AT162" s="233" t="s">
        <v>163</v>
      </c>
      <c r="AU162" s="233" t="s">
        <v>88</v>
      </c>
      <c r="AY162" s="18" t="s">
        <v>159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8" t="s">
        <v>86</v>
      </c>
      <c r="BK162" s="234">
        <f>ROUND(I162*H162,2)</f>
        <v>0</v>
      </c>
      <c r="BL162" s="18" t="s">
        <v>168</v>
      </c>
      <c r="BM162" s="233" t="s">
        <v>2464</v>
      </c>
    </row>
    <row r="163" s="13" customFormat="1">
      <c r="A163" s="13"/>
      <c r="B163" s="252"/>
      <c r="C163" s="253"/>
      <c r="D163" s="254" t="s">
        <v>1361</v>
      </c>
      <c r="E163" s="253"/>
      <c r="F163" s="256" t="s">
        <v>2465</v>
      </c>
      <c r="G163" s="253"/>
      <c r="H163" s="257">
        <v>8.7400000000000002</v>
      </c>
      <c r="I163" s="258"/>
      <c r="J163" s="253"/>
      <c r="K163" s="253"/>
      <c r="L163" s="259"/>
      <c r="M163" s="260"/>
      <c r="N163" s="261"/>
      <c r="O163" s="261"/>
      <c r="P163" s="261"/>
      <c r="Q163" s="261"/>
      <c r="R163" s="261"/>
      <c r="S163" s="261"/>
      <c r="T163" s="26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3" t="s">
        <v>1361</v>
      </c>
      <c r="AU163" s="263" t="s">
        <v>88</v>
      </c>
      <c r="AV163" s="13" t="s">
        <v>88</v>
      </c>
      <c r="AW163" s="13" t="s">
        <v>4</v>
      </c>
      <c r="AX163" s="13" t="s">
        <v>86</v>
      </c>
      <c r="AY163" s="263" t="s">
        <v>159</v>
      </c>
    </row>
    <row r="164" s="2" customFormat="1" ht="24.15" customHeight="1">
      <c r="A164" s="39"/>
      <c r="B164" s="40"/>
      <c r="C164" s="235" t="s">
        <v>209</v>
      </c>
      <c r="D164" s="235" t="s">
        <v>316</v>
      </c>
      <c r="E164" s="236" t="s">
        <v>2363</v>
      </c>
      <c r="F164" s="237" t="s">
        <v>2364</v>
      </c>
      <c r="G164" s="238" t="s">
        <v>1419</v>
      </c>
      <c r="H164" s="239">
        <v>311</v>
      </c>
      <c r="I164" s="240"/>
      <c r="J164" s="241">
        <f>ROUND(I164*H164,2)</f>
        <v>0</v>
      </c>
      <c r="K164" s="242"/>
      <c r="L164" s="45"/>
      <c r="M164" s="243" t="s">
        <v>1</v>
      </c>
      <c r="N164" s="244" t="s">
        <v>43</v>
      </c>
      <c r="O164" s="92"/>
      <c r="P164" s="231">
        <f>O164*H164</f>
        <v>0</v>
      </c>
      <c r="Q164" s="231">
        <v>0</v>
      </c>
      <c r="R164" s="231">
        <f>Q164*H164</f>
        <v>0</v>
      </c>
      <c r="S164" s="231">
        <v>0</v>
      </c>
      <c r="T164" s="232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3" t="s">
        <v>168</v>
      </c>
      <c r="AT164" s="233" t="s">
        <v>316</v>
      </c>
      <c r="AU164" s="233" t="s">
        <v>88</v>
      </c>
      <c r="AY164" s="18" t="s">
        <v>159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8" t="s">
        <v>86</v>
      </c>
      <c r="BK164" s="234">
        <f>ROUND(I164*H164,2)</f>
        <v>0</v>
      </c>
      <c r="BL164" s="18" t="s">
        <v>168</v>
      </c>
      <c r="BM164" s="233" t="s">
        <v>2466</v>
      </c>
    </row>
    <row r="165" s="13" customFormat="1">
      <c r="A165" s="13"/>
      <c r="B165" s="252"/>
      <c r="C165" s="253"/>
      <c r="D165" s="254" t="s">
        <v>1361</v>
      </c>
      <c r="E165" s="255" t="s">
        <v>1</v>
      </c>
      <c r="F165" s="256" t="s">
        <v>2452</v>
      </c>
      <c r="G165" s="253"/>
      <c r="H165" s="257">
        <v>311</v>
      </c>
      <c r="I165" s="258"/>
      <c r="J165" s="253"/>
      <c r="K165" s="253"/>
      <c r="L165" s="259"/>
      <c r="M165" s="260"/>
      <c r="N165" s="261"/>
      <c r="O165" s="261"/>
      <c r="P165" s="261"/>
      <c r="Q165" s="261"/>
      <c r="R165" s="261"/>
      <c r="S165" s="261"/>
      <c r="T165" s="26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3" t="s">
        <v>1361</v>
      </c>
      <c r="AU165" s="263" t="s">
        <v>88</v>
      </c>
      <c r="AV165" s="13" t="s">
        <v>88</v>
      </c>
      <c r="AW165" s="13" t="s">
        <v>34</v>
      </c>
      <c r="AX165" s="13" t="s">
        <v>78</v>
      </c>
      <c r="AY165" s="263" t="s">
        <v>159</v>
      </c>
    </row>
    <row r="166" s="14" customFormat="1">
      <c r="A166" s="14"/>
      <c r="B166" s="264"/>
      <c r="C166" s="265"/>
      <c r="D166" s="254" t="s">
        <v>1361</v>
      </c>
      <c r="E166" s="266" t="s">
        <v>1</v>
      </c>
      <c r="F166" s="267" t="s">
        <v>1363</v>
      </c>
      <c r="G166" s="265"/>
      <c r="H166" s="268">
        <v>311</v>
      </c>
      <c r="I166" s="269"/>
      <c r="J166" s="265"/>
      <c r="K166" s="265"/>
      <c r="L166" s="270"/>
      <c r="M166" s="271"/>
      <c r="N166" s="272"/>
      <c r="O166" s="272"/>
      <c r="P166" s="272"/>
      <c r="Q166" s="272"/>
      <c r="R166" s="272"/>
      <c r="S166" s="272"/>
      <c r="T166" s="27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4" t="s">
        <v>1361</v>
      </c>
      <c r="AU166" s="274" t="s">
        <v>88</v>
      </c>
      <c r="AV166" s="14" t="s">
        <v>168</v>
      </c>
      <c r="AW166" s="14" t="s">
        <v>34</v>
      </c>
      <c r="AX166" s="14" t="s">
        <v>86</v>
      </c>
      <c r="AY166" s="274" t="s">
        <v>159</v>
      </c>
    </row>
    <row r="167" s="2" customFormat="1" ht="16.5" customHeight="1">
      <c r="A167" s="39"/>
      <c r="B167" s="40"/>
      <c r="C167" s="235" t="s">
        <v>213</v>
      </c>
      <c r="D167" s="235" t="s">
        <v>316</v>
      </c>
      <c r="E167" s="236" t="s">
        <v>2467</v>
      </c>
      <c r="F167" s="237" t="s">
        <v>2468</v>
      </c>
      <c r="G167" s="238" t="s">
        <v>1419</v>
      </c>
      <c r="H167" s="239">
        <v>437</v>
      </c>
      <c r="I167" s="240"/>
      <c r="J167" s="241">
        <f>ROUND(I167*H167,2)</f>
        <v>0</v>
      </c>
      <c r="K167" s="242"/>
      <c r="L167" s="45"/>
      <c r="M167" s="243" t="s">
        <v>1</v>
      </c>
      <c r="N167" s="244" t="s">
        <v>43</v>
      </c>
      <c r="O167" s="92"/>
      <c r="P167" s="231">
        <f>O167*H167</f>
        <v>0</v>
      </c>
      <c r="Q167" s="231">
        <v>0</v>
      </c>
      <c r="R167" s="231">
        <f>Q167*H167</f>
        <v>0</v>
      </c>
      <c r="S167" s="231">
        <v>0</v>
      </c>
      <c r="T167" s="232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3" t="s">
        <v>168</v>
      </c>
      <c r="AT167" s="233" t="s">
        <v>316</v>
      </c>
      <c r="AU167" s="233" t="s">
        <v>88</v>
      </c>
      <c r="AY167" s="18" t="s">
        <v>159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8" t="s">
        <v>86</v>
      </c>
      <c r="BK167" s="234">
        <f>ROUND(I167*H167,2)</f>
        <v>0</v>
      </c>
      <c r="BL167" s="18" t="s">
        <v>168</v>
      </c>
      <c r="BM167" s="233" t="s">
        <v>2469</v>
      </c>
    </row>
    <row r="168" s="13" customFormat="1">
      <c r="A168" s="13"/>
      <c r="B168" s="252"/>
      <c r="C168" s="253"/>
      <c r="D168" s="254" t="s">
        <v>1361</v>
      </c>
      <c r="E168" s="255" t="s">
        <v>1</v>
      </c>
      <c r="F168" s="256" t="s">
        <v>2463</v>
      </c>
      <c r="G168" s="253"/>
      <c r="H168" s="257">
        <v>437</v>
      </c>
      <c r="I168" s="258"/>
      <c r="J168" s="253"/>
      <c r="K168" s="253"/>
      <c r="L168" s="259"/>
      <c r="M168" s="260"/>
      <c r="N168" s="261"/>
      <c r="O168" s="261"/>
      <c r="P168" s="261"/>
      <c r="Q168" s="261"/>
      <c r="R168" s="261"/>
      <c r="S168" s="261"/>
      <c r="T168" s="26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3" t="s">
        <v>1361</v>
      </c>
      <c r="AU168" s="263" t="s">
        <v>88</v>
      </c>
      <c r="AV168" s="13" t="s">
        <v>88</v>
      </c>
      <c r="AW168" s="13" t="s">
        <v>34</v>
      </c>
      <c r="AX168" s="13" t="s">
        <v>78</v>
      </c>
      <c r="AY168" s="263" t="s">
        <v>159</v>
      </c>
    </row>
    <row r="169" s="14" customFormat="1">
      <c r="A169" s="14"/>
      <c r="B169" s="264"/>
      <c r="C169" s="265"/>
      <c r="D169" s="254" t="s">
        <v>1361</v>
      </c>
      <c r="E169" s="266" t="s">
        <v>1</v>
      </c>
      <c r="F169" s="267" t="s">
        <v>1363</v>
      </c>
      <c r="G169" s="265"/>
      <c r="H169" s="268">
        <v>437</v>
      </c>
      <c r="I169" s="269"/>
      <c r="J169" s="265"/>
      <c r="K169" s="265"/>
      <c r="L169" s="270"/>
      <c r="M169" s="271"/>
      <c r="N169" s="272"/>
      <c r="O169" s="272"/>
      <c r="P169" s="272"/>
      <c r="Q169" s="272"/>
      <c r="R169" s="272"/>
      <c r="S169" s="272"/>
      <c r="T169" s="27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4" t="s">
        <v>1361</v>
      </c>
      <c r="AU169" s="274" t="s">
        <v>88</v>
      </c>
      <c r="AV169" s="14" t="s">
        <v>168</v>
      </c>
      <c r="AW169" s="14" t="s">
        <v>34</v>
      </c>
      <c r="AX169" s="14" t="s">
        <v>86</v>
      </c>
      <c r="AY169" s="274" t="s">
        <v>159</v>
      </c>
    </row>
    <row r="170" s="2" customFormat="1" ht="24.15" customHeight="1">
      <c r="A170" s="39"/>
      <c r="B170" s="40"/>
      <c r="C170" s="235" t="s">
        <v>217</v>
      </c>
      <c r="D170" s="235" t="s">
        <v>316</v>
      </c>
      <c r="E170" s="236" t="s">
        <v>2470</v>
      </c>
      <c r="F170" s="237" t="s">
        <v>2471</v>
      </c>
      <c r="G170" s="238" t="s">
        <v>1419</v>
      </c>
      <c r="H170" s="239">
        <v>437</v>
      </c>
      <c r="I170" s="240"/>
      <c r="J170" s="241">
        <f>ROUND(I170*H170,2)</f>
        <v>0</v>
      </c>
      <c r="K170" s="242"/>
      <c r="L170" s="45"/>
      <c r="M170" s="243" t="s">
        <v>1</v>
      </c>
      <c r="N170" s="244" t="s">
        <v>43</v>
      </c>
      <c r="O170" s="92"/>
      <c r="P170" s="231">
        <f>O170*H170</f>
        <v>0</v>
      </c>
      <c r="Q170" s="231">
        <v>0</v>
      </c>
      <c r="R170" s="231">
        <f>Q170*H170</f>
        <v>0</v>
      </c>
      <c r="S170" s="231">
        <v>0</v>
      </c>
      <c r="T170" s="232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3" t="s">
        <v>168</v>
      </c>
      <c r="AT170" s="233" t="s">
        <v>316</v>
      </c>
      <c r="AU170" s="233" t="s">
        <v>88</v>
      </c>
      <c r="AY170" s="18" t="s">
        <v>159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8" t="s">
        <v>86</v>
      </c>
      <c r="BK170" s="234">
        <f>ROUND(I170*H170,2)</f>
        <v>0</v>
      </c>
      <c r="BL170" s="18" t="s">
        <v>168</v>
      </c>
      <c r="BM170" s="233" t="s">
        <v>2472</v>
      </c>
    </row>
    <row r="171" s="15" customFormat="1">
      <c r="A171" s="15"/>
      <c r="B171" s="275"/>
      <c r="C171" s="276"/>
      <c r="D171" s="254" t="s">
        <v>1361</v>
      </c>
      <c r="E171" s="277" t="s">
        <v>1</v>
      </c>
      <c r="F171" s="278" t="s">
        <v>2451</v>
      </c>
      <c r="G171" s="276"/>
      <c r="H171" s="277" t="s">
        <v>1</v>
      </c>
      <c r="I171" s="279"/>
      <c r="J171" s="276"/>
      <c r="K171" s="276"/>
      <c r="L171" s="280"/>
      <c r="M171" s="281"/>
      <c r="N171" s="282"/>
      <c r="O171" s="282"/>
      <c r="P171" s="282"/>
      <c r="Q171" s="282"/>
      <c r="R171" s="282"/>
      <c r="S171" s="282"/>
      <c r="T171" s="28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84" t="s">
        <v>1361</v>
      </c>
      <c r="AU171" s="284" t="s">
        <v>88</v>
      </c>
      <c r="AV171" s="15" t="s">
        <v>86</v>
      </c>
      <c r="AW171" s="15" t="s">
        <v>34</v>
      </c>
      <c r="AX171" s="15" t="s">
        <v>78</v>
      </c>
      <c r="AY171" s="284" t="s">
        <v>159</v>
      </c>
    </row>
    <row r="172" s="13" customFormat="1">
      <c r="A172" s="13"/>
      <c r="B172" s="252"/>
      <c r="C172" s="253"/>
      <c r="D172" s="254" t="s">
        <v>1361</v>
      </c>
      <c r="E172" s="255" t="s">
        <v>1</v>
      </c>
      <c r="F172" s="256" t="s">
        <v>2463</v>
      </c>
      <c r="G172" s="253"/>
      <c r="H172" s="257">
        <v>437</v>
      </c>
      <c r="I172" s="258"/>
      <c r="J172" s="253"/>
      <c r="K172" s="253"/>
      <c r="L172" s="259"/>
      <c r="M172" s="260"/>
      <c r="N172" s="261"/>
      <c r="O172" s="261"/>
      <c r="P172" s="261"/>
      <c r="Q172" s="261"/>
      <c r="R172" s="261"/>
      <c r="S172" s="261"/>
      <c r="T172" s="26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3" t="s">
        <v>1361</v>
      </c>
      <c r="AU172" s="263" t="s">
        <v>88</v>
      </c>
      <c r="AV172" s="13" t="s">
        <v>88</v>
      </c>
      <c r="AW172" s="13" t="s">
        <v>34</v>
      </c>
      <c r="AX172" s="13" t="s">
        <v>78</v>
      </c>
      <c r="AY172" s="263" t="s">
        <v>159</v>
      </c>
    </row>
    <row r="173" s="14" customFormat="1">
      <c r="A173" s="14"/>
      <c r="B173" s="264"/>
      <c r="C173" s="265"/>
      <c r="D173" s="254" t="s">
        <v>1361</v>
      </c>
      <c r="E173" s="266" t="s">
        <v>1</v>
      </c>
      <c r="F173" s="267" t="s">
        <v>1363</v>
      </c>
      <c r="G173" s="265"/>
      <c r="H173" s="268">
        <v>437</v>
      </c>
      <c r="I173" s="269"/>
      <c r="J173" s="265"/>
      <c r="K173" s="265"/>
      <c r="L173" s="270"/>
      <c r="M173" s="271"/>
      <c r="N173" s="272"/>
      <c r="O173" s="272"/>
      <c r="P173" s="272"/>
      <c r="Q173" s="272"/>
      <c r="R173" s="272"/>
      <c r="S173" s="272"/>
      <c r="T173" s="27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4" t="s">
        <v>1361</v>
      </c>
      <c r="AU173" s="274" t="s">
        <v>88</v>
      </c>
      <c r="AV173" s="14" t="s">
        <v>168</v>
      </c>
      <c r="AW173" s="14" t="s">
        <v>34</v>
      </c>
      <c r="AX173" s="14" t="s">
        <v>86</v>
      </c>
      <c r="AY173" s="274" t="s">
        <v>159</v>
      </c>
    </row>
    <row r="174" s="2" customFormat="1" ht="37.8" customHeight="1">
      <c r="A174" s="39"/>
      <c r="B174" s="40"/>
      <c r="C174" s="235" t="s">
        <v>8</v>
      </c>
      <c r="D174" s="235" t="s">
        <v>316</v>
      </c>
      <c r="E174" s="236" t="s">
        <v>2473</v>
      </c>
      <c r="F174" s="237" t="s">
        <v>2474</v>
      </c>
      <c r="G174" s="238" t="s">
        <v>166</v>
      </c>
      <c r="H174" s="239">
        <v>9</v>
      </c>
      <c r="I174" s="240"/>
      <c r="J174" s="241">
        <f>ROUND(I174*H174,2)</f>
        <v>0</v>
      </c>
      <c r="K174" s="242"/>
      <c r="L174" s="45"/>
      <c r="M174" s="243" t="s">
        <v>1</v>
      </c>
      <c r="N174" s="244" t="s">
        <v>43</v>
      </c>
      <c r="O174" s="92"/>
      <c r="P174" s="231">
        <f>O174*H174</f>
        <v>0</v>
      </c>
      <c r="Q174" s="231">
        <v>0</v>
      </c>
      <c r="R174" s="231">
        <f>Q174*H174</f>
        <v>0</v>
      </c>
      <c r="S174" s="231">
        <v>0</v>
      </c>
      <c r="T174" s="232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3" t="s">
        <v>168</v>
      </c>
      <c r="AT174" s="233" t="s">
        <v>316</v>
      </c>
      <c r="AU174" s="233" t="s">
        <v>88</v>
      </c>
      <c r="AY174" s="18" t="s">
        <v>159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8" t="s">
        <v>86</v>
      </c>
      <c r="BK174" s="234">
        <f>ROUND(I174*H174,2)</f>
        <v>0</v>
      </c>
      <c r="BL174" s="18" t="s">
        <v>168</v>
      </c>
      <c r="BM174" s="233" t="s">
        <v>2475</v>
      </c>
    </row>
    <row r="175" s="13" customFormat="1">
      <c r="A175" s="13"/>
      <c r="B175" s="252"/>
      <c r="C175" s="253"/>
      <c r="D175" s="254" t="s">
        <v>1361</v>
      </c>
      <c r="E175" s="255" t="s">
        <v>1</v>
      </c>
      <c r="F175" s="256" t="s">
        <v>195</v>
      </c>
      <c r="G175" s="253"/>
      <c r="H175" s="257">
        <v>9</v>
      </c>
      <c r="I175" s="258"/>
      <c r="J175" s="253"/>
      <c r="K175" s="253"/>
      <c r="L175" s="259"/>
      <c r="M175" s="260"/>
      <c r="N175" s="261"/>
      <c r="O175" s="261"/>
      <c r="P175" s="261"/>
      <c r="Q175" s="261"/>
      <c r="R175" s="261"/>
      <c r="S175" s="261"/>
      <c r="T175" s="26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3" t="s">
        <v>1361</v>
      </c>
      <c r="AU175" s="263" t="s">
        <v>88</v>
      </c>
      <c r="AV175" s="13" t="s">
        <v>88</v>
      </c>
      <c r="AW175" s="13" t="s">
        <v>34</v>
      </c>
      <c r="AX175" s="13" t="s">
        <v>78</v>
      </c>
      <c r="AY175" s="263" t="s">
        <v>159</v>
      </c>
    </row>
    <row r="176" s="14" customFormat="1">
      <c r="A176" s="14"/>
      <c r="B176" s="264"/>
      <c r="C176" s="265"/>
      <c r="D176" s="254" t="s">
        <v>1361</v>
      </c>
      <c r="E176" s="266" t="s">
        <v>1</v>
      </c>
      <c r="F176" s="267" t="s">
        <v>1363</v>
      </c>
      <c r="G176" s="265"/>
      <c r="H176" s="268">
        <v>9</v>
      </c>
      <c r="I176" s="269"/>
      <c r="J176" s="265"/>
      <c r="K176" s="265"/>
      <c r="L176" s="270"/>
      <c r="M176" s="271"/>
      <c r="N176" s="272"/>
      <c r="O176" s="272"/>
      <c r="P176" s="272"/>
      <c r="Q176" s="272"/>
      <c r="R176" s="272"/>
      <c r="S176" s="272"/>
      <c r="T176" s="27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4" t="s">
        <v>1361</v>
      </c>
      <c r="AU176" s="274" t="s">
        <v>88</v>
      </c>
      <c r="AV176" s="14" t="s">
        <v>168</v>
      </c>
      <c r="AW176" s="14" t="s">
        <v>34</v>
      </c>
      <c r="AX176" s="14" t="s">
        <v>86</v>
      </c>
      <c r="AY176" s="274" t="s">
        <v>159</v>
      </c>
    </row>
    <row r="177" s="2" customFormat="1" ht="16.5" customHeight="1">
      <c r="A177" s="39"/>
      <c r="B177" s="40"/>
      <c r="C177" s="220" t="s">
        <v>224</v>
      </c>
      <c r="D177" s="220" t="s">
        <v>163</v>
      </c>
      <c r="E177" s="221" t="s">
        <v>2476</v>
      </c>
      <c r="F177" s="222" t="s">
        <v>2477</v>
      </c>
      <c r="G177" s="223" t="s">
        <v>1373</v>
      </c>
      <c r="H177" s="224">
        <v>0.45000000000000001</v>
      </c>
      <c r="I177" s="225"/>
      <c r="J177" s="226">
        <f>ROUND(I177*H177,2)</f>
        <v>0</v>
      </c>
      <c r="K177" s="227"/>
      <c r="L177" s="228"/>
      <c r="M177" s="229" t="s">
        <v>1</v>
      </c>
      <c r="N177" s="230" t="s">
        <v>43</v>
      </c>
      <c r="O177" s="92"/>
      <c r="P177" s="231">
        <f>O177*H177</f>
        <v>0</v>
      </c>
      <c r="Q177" s="231">
        <v>0.20999999999999999</v>
      </c>
      <c r="R177" s="231">
        <f>Q177*H177</f>
        <v>0.094500000000000001</v>
      </c>
      <c r="S177" s="231">
        <v>0</v>
      </c>
      <c r="T177" s="232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3" t="s">
        <v>167</v>
      </c>
      <c r="AT177" s="233" t="s">
        <v>163</v>
      </c>
      <c r="AU177" s="233" t="s">
        <v>88</v>
      </c>
      <c r="AY177" s="18" t="s">
        <v>159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8" t="s">
        <v>86</v>
      </c>
      <c r="BK177" s="234">
        <f>ROUND(I177*H177,2)</f>
        <v>0</v>
      </c>
      <c r="BL177" s="18" t="s">
        <v>168</v>
      </c>
      <c r="BM177" s="233" t="s">
        <v>2478</v>
      </c>
    </row>
    <row r="178" s="13" customFormat="1">
      <c r="A178" s="13"/>
      <c r="B178" s="252"/>
      <c r="C178" s="253"/>
      <c r="D178" s="254" t="s">
        <v>1361</v>
      </c>
      <c r="E178" s="253"/>
      <c r="F178" s="256" t="s">
        <v>2479</v>
      </c>
      <c r="G178" s="253"/>
      <c r="H178" s="257">
        <v>0.45000000000000001</v>
      </c>
      <c r="I178" s="258"/>
      <c r="J178" s="253"/>
      <c r="K178" s="253"/>
      <c r="L178" s="259"/>
      <c r="M178" s="260"/>
      <c r="N178" s="261"/>
      <c r="O178" s="261"/>
      <c r="P178" s="261"/>
      <c r="Q178" s="261"/>
      <c r="R178" s="261"/>
      <c r="S178" s="261"/>
      <c r="T178" s="26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3" t="s">
        <v>1361</v>
      </c>
      <c r="AU178" s="263" t="s">
        <v>88</v>
      </c>
      <c r="AV178" s="13" t="s">
        <v>88</v>
      </c>
      <c r="AW178" s="13" t="s">
        <v>4</v>
      </c>
      <c r="AX178" s="13" t="s">
        <v>86</v>
      </c>
      <c r="AY178" s="263" t="s">
        <v>159</v>
      </c>
    </row>
    <row r="179" s="2" customFormat="1" ht="24.15" customHeight="1">
      <c r="A179" s="39"/>
      <c r="B179" s="40"/>
      <c r="C179" s="235" t="s">
        <v>228</v>
      </c>
      <c r="D179" s="235" t="s">
        <v>316</v>
      </c>
      <c r="E179" s="236" t="s">
        <v>2480</v>
      </c>
      <c r="F179" s="237" t="s">
        <v>2481</v>
      </c>
      <c r="G179" s="238" t="s">
        <v>166</v>
      </c>
      <c r="H179" s="239">
        <v>9</v>
      </c>
      <c r="I179" s="240"/>
      <c r="J179" s="241">
        <f>ROUND(I179*H179,2)</f>
        <v>0</v>
      </c>
      <c r="K179" s="242"/>
      <c r="L179" s="45"/>
      <c r="M179" s="243" t="s">
        <v>1</v>
      </c>
      <c r="N179" s="244" t="s">
        <v>43</v>
      </c>
      <c r="O179" s="92"/>
      <c r="P179" s="231">
        <f>O179*H179</f>
        <v>0</v>
      </c>
      <c r="Q179" s="231">
        <v>0</v>
      </c>
      <c r="R179" s="231">
        <f>Q179*H179</f>
        <v>0</v>
      </c>
      <c r="S179" s="231">
        <v>0</v>
      </c>
      <c r="T179" s="232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3" t="s">
        <v>168</v>
      </c>
      <c r="AT179" s="233" t="s">
        <v>316</v>
      </c>
      <c r="AU179" s="233" t="s">
        <v>88</v>
      </c>
      <c r="AY179" s="18" t="s">
        <v>159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8" t="s">
        <v>86</v>
      </c>
      <c r="BK179" s="234">
        <f>ROUND(I179*H179,2)</f>
        <v>0</v>
      </c>
      <c r="BL179" s="18" t="s">
        <v>168</v>
      </c>
      <c r="BM179" s="233" t="s">
        <v>2482</v>
      </c>
    </row>
    <row r="180" s="2" customFormat="1" ht="24.15" customHeight="1">
      <c r="A180" s="39"/>
      <c r="B180" s="40"/>
      <c r="C180" s="220" t="s">
        <v>234</v>
      </c>
      <c r="D180" s="220" t="s">
        <v>163</v>
      </c>
      <c r="E180" s="221" t="s">
        <v>2483</v>
      </c>
      <c r="F180" s="222" t="s">
        <v>2484</v>
      </c>
      <c r="G180" s="223" t="s">
        <v>166</v>
      </c>
      <c r="H180" s="224">
        <v>4</v>
      </c>
      <c r="I180" s="225"/>
      <c r="J180" s="226">
        <f>ROUND(I180*H180,2)</f>
        <v>0</v>
      </c>
      <c r="K180" s="227"/>
      <c r="L180" s="228"/>
      <c r="M180" s="229" t="s">
        <v>1</v>
      </c>
      <c r="N180" s="230" t="s">
        <v>43</v>
      </c>
      <c r="O180" s="92"/>
      <c r="P180" s="231">
        <f>O180*H180</f>
        <v>0</v>
      </c>
      <c r="Q180" s="231">
        <v>0.002</v>
      </c>
      <c r="R180" s="231">
        <f>Q180*H180</f>
        <v>0.0080000000000000002</v>
      </c>
      <c r="S180" s="231">
        <v>0</v>
      </c>
      <c r="T180" s="232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3" t="s">
        <v>167</v>
      </c>
      <c r="AT180" s="233" t="s">
        <v>163</v>
      </c>
      <c r="AU180" s="233" t="s">
        <v>88</v>
      </c>
      <c r="AY180" s="18" t="s">
        <v>159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8" t="s">
        <v>86</v>
      </c>
      <c r="BK180" s="234">
        <f>ROUND(I180*H180,2)</f>
        <v>0</v>
      </c>
      <c r="BL180" s="18" t="s">
        <v>168</v>
      </c>
      <c r="BM180" s="233" t="s">
        <v>2485</v>
      </c>
    </row>
    <row r="181" s="2" customFormat="1" ht="16.5" customHeight="1">
      <c r="A181" s="39"/>
      <c r="B181" s="40"/>
      <c r="C181" s="220" t="s">
        <v>238</v>
      </c>
      <c r="D181" s="220" t="s">
        <v>163</v>
      </c>
      <c r="E181" s="221" t="s">
        <v>2486</v>
      </c>
      <c r="F181" s="222" t="s">
        <v>2487</v>
      </c>
      <c r="G181" s="223" t="s">
        <v>166</v>
      </c>
      <c r="H181" s="224">
        <v>5</v>
      </c>
      <c r="I181" s="225"/>
      <c r="J181" s="226">
        <f>ROUND(I181*H181,2)</f>
        <v>0</v>
      </c>
      <c r="K181" s="227"/>
      <c r="L181" s="228"/>
      <c r="M181" s="229" t="s">
        <v>1</v>
      </c>
      <c r="N181" s="230" t="s">
        <v>43</v>
      </c>
      <c r="O181" s="92"/>
      <c r="P181" s="231">
        <f>O181*H181</f>
        <v>0</v>
      </c>
      <c r="Q181" s="231">
        <v>0.0030000000000000001</v>
      </c>
      <c r="R181" s="231">
        <f>Q181*H181</f>
        <v>0.014999999999999999</v>
      </c>
      <c r="S181" s="231">
        <v>0</v>
      </c>
      <c r="T181" s="232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3" t="s">
        <v>167</v>
      </c>
      <c r="AT181" s="233" t="s">
        <v>163</v>
      </c>
      <c r="AU181" s="233" t="s">
        <v>88</v>
      </c>
      <c r="AY181" s="18" t="s">
        <v>159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8" t="s">
        <v>86</v>
      </c>
      <c r="BK181" s="234">
        <f>ROUND(I181*H181,2)</f>
        <v>0</v>
      </c>
      <c r="BL181" s="18" t="s">
        <v>168</v>
      </c>
      <c r="BM181" s="233" t="s">
        <v>2488</v>
      </c>
    </row>
    <row r="182" s="2" customFormat="1" ht="24.15" customHeight="1">
      <c r="A182" s="39"/>
      <c r="B182" s="40"/>
      <c r="C182" s="235" t="s">
        <v>242</v>
      </c>
      <c r="D182" s="235" t="s">
        <v>316</v>
      </c>
      <c r="E182" s="236" t="s">
        <v>2489</v>
      </c>
      <c r="F182" s="237" t="s">
        <v>2490</v>
      </c>
      <c r="G182" s="238" t="s">
        <v>166</v>
      </c>
      <c r="H182" s="239">
        <v>9</v>
      </c>
      <c r="I182" s="240"/>
      <c r="J182" s="241">
        <f>ROUND(I182*H182,2)</f>
        <v>0</v>
      </c>
      <c r="K182" s="242"/>
      <c r="L182" s="45"/>
      <c r="M182" s="243" t="s">
        <v>1</v>
      </c>
      <c r="N182" s="244" t="s">
        <v>43</v>
      </c>
      <c r="O182" s="92"/>
      <c r="P182" s="231">
        <f>O182*H182</f>
        <v>0</v>
      </c>
      <c r="Q182" s="231">
        <v>0</v>
      </c>
      <c r="R182" s="231">
        <f>Q182*H182</f>
        <v>0</v>
      </c>
      <c r="S182" s="231">
        <v>0</v>
      </c>
      <c r="T182" s="232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3" t="s">
        <v>168</v>
      </c>
      <c r="AT182" s="233" t="s">
        <v>316</v>
      </c>
      <c r="AU182" s="233" t="s">
        <v>88</v>
      </c>
      <c r="AY182" s="18" t="s">
        <v>159</v>
      </c>
      <c r="BE182" s="234">
        <f>IF(N182="základní",J182,0)</f>
        <v>0</v>
      </c>
      <c r="BF182" s="234">
        <f>IF(N182="snížená",J182,0)</f>
        <v>0</v>
      </c>
      <c r="BG182" s="234">
        <f>IF(N182="zákl. přenesená",J182,0)</f>
        <v>0</v>
      </c>
      <c r="BH182" s="234">
        <f>IF(N182="sníž. přenesená",J182,0)</f>
        <v>0</v>
      </c>
      <c r="BI182" s="234">
        <f>IF(N182="nulová",J182,0)</f>
        <v>0</v>
      </c>
      <c r="BJ182" s="18" t="s">
        <v>86</v>
      </c>
      <c r="BK182" s="234">
        <f>ROUND(I182*H182,2)</f>
        <v>0</v>
      </c>
      <c r="BL182" s="18" t="s">
        <v>168</v>
      </c>
      <c r="BM182" s="233" t="s">
        <v>2491</v>
      </c>
    </row>
    <row r="183" s="2" customFormat="1" ht="16.5" customHeight="1">
      <c r="A183" s="39"/>
      <c r="B183" s="40"/>
      <c r="C183" s="235" t="s">
        <v>7</v>
      </c>
      <c r="D183" s="235" t="s">
        <v>316</v>
      </c>
      <c r="E183" s="236" t="s">
        <v>2492</v>
      </c>
      <c r="F183" s="237" t="s">
        <v>2493</v>
      </c>
      <c r="G183" s="238" t="s">
        <v>1373</v>
      </c>
      <c r="H183" s="239">
        <v>0.45000000000000001</v>
      </c>
      <c r="I183" s="240"/>
      <c r="J183" s="241">
        <f>ROUND(I183*H183,2)</f>
        <v>0</v>
      </c>
      <c r="K183" s="242"/>
      <c r="L183" s="45"/>
      <c r="M183" s="243" t="s">
        <v>1</v>
      </c>
      <c r="N183" s="244" t="s">
        <v>43</v>
      </c>
      <c r="O183" s="92"/>
      <c r="P183" s="231">
        <f>O183*H183</f>
        <v>0</v>
      </c>
      <c r="Q183" s="231">
        <v>0</v>
      </c>
      <c r="R183" s="231">
        <f>Q183*H183</f>
        <v>0</v>
      </c>
      <c r="S183" s="231">
        <v>0</v>
      </c>
      <c r="T183" s="232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3" t="s">
        <v>168</v>
      </c>
      <c r="AT183" s="233" t="s">
        <v>316</v>
      </c>
      <c r="AU183" s="233" t="s">
        <v>88</v>
      </c>
      <c r="AY183" s="18" t="s">
        <v>159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8" t="s">
        <v>86</v>
      </c>
      <c r="BK183" s="234">
        <f>ROUND(I183*H183,2)</f>
        <v>0</v>
      </c>
      <c r="BL183" s="18" t="s">
        <v>168</v>
      </c>
      <c r="BM183" s="233" t="s">
        <v>2494</v>
      </c>
    </row>
    <row r="184" s="15" customFormat="1">
      <c r="A184" s="15"/>
      <c r="B184" s="275"/>
      <c r="C184" s="276"/>
      <c r="D184" s="254" t="s">
        <v>1361</v>
      </c>
      <c r="E184" s="277" t="s">
        <v>1</v>
      </c>
      <c r="F184" s="278" t="s">
        <v>2495</v>
      </c>
      <c r="G184" s="276"/>
      <c r="H184" s="277" t="s">
        <v>1</v>
      </c>
      <c r="I184" s="279"/>
      <c r="J184" s="276"/>
      <c r="K184" s="276"/>
      <c r="L184" s="280"/>
      <c r="M184" s="281"/>
      <c r="N184" s="282"/>
      <c r="O184" s="282"/>
      <c r="P184" s="282"/>
      <c r="Q184" s="282"/>
      <c r="R184" s="282"/>
      <c r="S184" s="282"/>
      <c r="T184" s="283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84" t="s">
        <v>1361</v>
      </c>
      <c r="AU184" s="284" t="s">
        <v>88</v>
      </c>
      <c r="AV184" s="15" t="s">
        <v>86</v>
      </c>
      <c r="AW184" s="15" t="s">
        <v>34</v>
      </c>
      <c r="AX184" s="15" t="s">
        <v>78</v>
      </c>
      <c r="AY184" s="284" t="s">
        <v>159</v>
      </c>
    </row>
    <row r="185" s="13" customFormat="1">
      <c r="A185" s="13"/>
      <c r="B185" s="252"/>
      <c r="C185" s="253"/>
      <c r="D185" s="254" t="s">
        <v>1361</v>
      </c>
      <c r="E185" s="255" t="s">
        <v>1</v>
      </c>
      <c r="F185" s="256" t="s">
        <v>2496</v>
      </c>
      <c r="G185" s="253"/>
      <c r="H185" s="257">
        <v>0.45000000000000001</v>
      </c>
      <c r="I185" s="258"/>
      <c r="J185" s="253"/>
      <c r="K185" s="253"/>
      <c r="L185" s="259"/>
      <c r="M185" s="260"/>
      <c r="N185" s="261"/>
      <c r="O185" s="261"/>
      <c r="P185" s="261"/>
      <c r="Q185" s="261"/>
      <c r="R185" s="261"/>
      <c r="S185" s="261"/>
      <c r="T185" s="26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3" t="s">
        <v>1361</v>
      </c>
      <c r="AU185" s="263" t="s">
        <v>88</v>
      </c>
      <c r="AV185" s="13" t="s">
        <v>88</v>
      </c>
      <c r="AW185" s="13" t="s">
        <v>34</v>
      </c>
      <c r="AX185" s="13" t="s">
        <v>78</v>
      </c>
      <c r="AY185" s="263" t="s">
        <v>159</v>
      </c>
    </row>
    <row r="186" s="14" customFormat="1">
      <c r="A186" s="14"/>
      <c r="B186" s="264"/>
      <c r="C186" s="265"/>
      <c r="D186" s="254" t="s">
        <v>1361</v>
      </c>
      <c r="E186" s="266" t="s">
        <v>1</v>
      </c>
      <c r="F186" s="267" t="s">
        <v>1363</v>
      </c>
      <c r="G186" s="265"/>
      <c r="H186" s="268">
        <v>0.45000000000000001</v>
      </c>
      <c r="I186" s="269"/>
      <c r="J186" s="265"/>
      <c r="K186" s="265"/>
      <c r="L186" s="270"/>
      <c r="M186" s="271"/>
      <c r="N186" s="272"/>
      <c r="O186" s="272"/>
      <c r="P186" s="272"/>
      <c r="Q186" s="272"/>
      <c r="R186" s="272"/>
      <c r="S186" s="272"/>
      <c r="T186" s="27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4" t="s">
        <v>1361</v>
      </c>
      <c r="AU186" s="274" t="s">
        <v>88</v>
      </c>
      <c r="AV186" s="14" t="s">
        <v>168</v>
      </c>
      <c r="AW186" s="14" t="s">
        <v>34</v>
      </c>
      <c r="AX186" s="14" t="s">
        <v>86</v>
      </c>
      <c r="AY186" s="274" t="s">
        <v>159</v>
      </c>
    </row>
    <row r="187" s="12" customFormat="1" ht="22.8" customHeight="1">
      <c r="A187" s="12"/>
      <c r="B187" s="204"/>
      <c r="C187" s="205"/>
      <c r="D187" s="206" t="s">
        <v>77</v>
      </c>
      <c r="E187" s="218" t="s">
        <v>1628</v>
      </c>
      <c r="F187" s="218" t="s">
        <v>1629</v>
      </c>
      <c r="G187" s="205"/>
      <c r="H187" s="205"/>
      <c r="I187" s="208"/>
      <c r="J187" s="219">
        <f>BK187</f>
        <v>0</v>
      </c>
      <c r="K187" s="205"/>
      <c r="L187" s="210"/>
      <c r="M187" s="211"/>
      <c r="N187" s="212"/>
      <c r="O187" s="212"/>
      <c r="P187" s="213">
        <f>P188</f>
        <v>0</v>
      </c>
      <c r="Q187" s="212"/>
      <c r="R187" s="213">
        <f>R188</f>
        <v>0</v>
      </c>
      <c r="S187" s="212"/>
      <c r="T187" s="214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5" t="s">
        <v>162</v>
      </c>
      <c r="AT187" s="216" t="s">
        <v>77</v>
      </c>
      <c r="AU187" s="216" t="s">
        <v>86</v>
      </c>
      <c r="AY187" s="215" t="s">
        <v>159</v>
      </c>
      <c r="BK187" s="217">
        <f>BK188</f>
        <v>0</v>
      </c>
    </row>
    <row r="188" s="2" customFormat="1" ht="24.15" customHeight="1">
      <c r="A188" s="39"/>
      <c r="B188" s="40"/>
      <c r="C188" s="235" t="s">
        <v>251</v>
      </c>
      <c r="D188" s="235" t="s">
        <v>316</v>
      </c>
      <c r="E188" s="236" t="s">
        <v>2497</v>
      </c>
      <c r="F188" s="237" t="s">
        <v>2498</v>
      </c>
      <c r="G188" s="238" t="s">
        <v>1427</v>
      </c>
      <c r="H188" s="239">
        <v>0.13200000000000001</v>
      </c>
      <c r="I188" s="240"/>
      <c r="J188" s="241">
        <f>ROUND(I188*H188,2)</f>
        <v>0</v>
      </c>
      <c r="K188" s="242"/>
      <c r="L188" s="45"/>
      <c r="M188" s="245" t="s">
        <v>1</v>
      </c>
      <c r="N188" s="246" t="s">
        <v>43</v>
      </c>
      <c r="O188" s="247"/>
      <c r="P188" s="248">
        <f>O188*H188</f>
        <v>0</v>
      </c>
      <c r="Q188" s="248">
        <v>0</v>
      </c>
      <c r="R188" s="248">
        <f>Q188*H188</f>
        <v>0</v>
      </c>
      <c r="S188" s="248">
        <v>0</v>
      </c>
      <c r="T188" s="24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3" t="s">
        <v>168</v>
      </c>
      <c r="AT188" s="233" t="s">
        <v>316</v>
      </c>
      <c r="AU188" s="233" t="s">
        <v>88</v>
      </c>
      <c r="AY188" s="18" t="s">
        <v>159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8" t="s">
        <v>86</v>
      </c>
      <c r="BK188" s="234">
        <f>ROUND(I188*H188,2)</f>
        <v>0</v>
      </c>
      <c r="BL188" s="18" t="s">
        <v>168</v>
      </c>
      <c r="BM188" s="233" t="s">
        <v>2499</v>
      </c>
    </row>
    <row r="189" s="2" customFormat="1" ht="6.96" customHeight="1">
      <c r="A189" s="39"/>
      <c r="B189" s="67"/>
      <c r="C189" s="68"/>
      <c r="D189" s="68"/>
      <c r="E189" s="68"/>
      <c r="F189" s="68"/>
      <c r="G189" s="68"/>
      <c r="H189" s="68"/>
      <c r="I189" s="68"/>
      <c r="J189" s="68"/>
      <c r="K189" s="68"/>
      <c r="L189" s="45"/>
      <c r="M189" s="39"/>
      <c r="O189" s="39"/>
      <c r="P189" s="39"/>
      <c r="Q189" s="39"/>
      <c r="R189" s="39"/>
      <c r="S189" s="39"/>
      <c r="T189" s="39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</row>
  </sheetData>
  <sheetProtection sheet="1" autoFilter="0" formatColumns="0" formatRows="0" objects="1" scenarios="1" spinCount="100000" saltValue="/17RbDw4ZkF5x3nzzOqnLU8w+7+rr011Kq7BnIy3oST6jRo2BLEUk7hkt2eRTuxabItuwE3HJmFnnZVljYGaow==" hashValue="TkC1cwTjalSWBdetdzhn+F8mZt5IY0rsxKhOIRkBao0a8d6tqYTPUCfQnGenDX96x7SSQFGRNvcwGXJucQnA5w==" algorithmName="SHA-512" password="CC35"/>
  <autoFilter ref="C118:K18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128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Přestavlky – čistírna odpadních vod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2500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29. 8. 2023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27</v>
      </c>
      <c r="J21" s="144" t="s">
        <v>33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2501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ROUND((SUM(BE126:BE232)),  2)</f>
        <v>0</v>
      </c>
      <c r="G33" s="39"/>
      <c r="H33" s="39"/>
      <c r="I33" s="156">
        <v>0.20999999999999999</v>
      </c>
      <c r="J33" s="155">
        <f>ROUND(((SUM(BE126:BE232))*I33),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ROUND((SUM(BF126:BF232)),  2)</f>
        <v>0</v>
      </c>
      <c r="G34" s="39"/>
      <c r="H34" s="39"/>
      <c r="I34" s="156">
        <v>0.14999999999999999</v>
      </c>
      <c r="J34" s="155">
        <f>ROUND(((SUM(BF126:BF232))*I34),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ROUND((SUM(BG126:BG232)),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ROUND((SUM(BH126:BH232)),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ROUND((SUM(BI126:BI232)),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Přestavlky – čistírna odpadních vod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06 - Studna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29. 8. 2023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Obec Přestavlky</v>
      </c>
      <c r="G91" s="41"/>
      <c r="H91" s="41"/>
      <c r="I91" s="33" t="s">
        <v>30</v>
      </c>
      <c r="J91" s="37" t="str">
        <f>E21</f>
        <v xml:space="preserve">ENVISYSTEM, s.r.o., U Nikolajky 15, 15000  Praha 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132</v>
      </c>
      <c r="D94" s="177"/>
      <c r="E94" s="177"/>
      <c r="F94" s="177"/>
      <c r="G94" s="177"/>
      <c r="H94" s="177"/>
      <c r="I94" s="177"/>
      <c r="J94" s="178" t="s">
        <v>133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134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135</v>
      </c>
    </row>
    <row r="97" s="9" customFormat="1" ht="24.96" customHeight="1">
      <c r="A97" s="9"/>
      <c r="B97" s="180"/>
      <c r="C97" s="181"/>
      <c r="D97" s="182" t="s">
        <v>1327</v>
      </c>
      <c r="E97" s="183"/>
      <c r="F97" s="183"/>
      <c r="G97" s="183"/>
      <c r="H97" s="183"/>
      <c r="I97" s="183"/>
      <c r="J97" s="184">
        <f>J127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1328</v>
      </c>
      <c r="E98" s="189"/>
      <c r="F98" s="189"/>
      <c r="G98" s="189"/>
      <c r="H98" s="189"/>
      <c r="I98" s="189"/>
      <c r="J98" s="190">
        <f>J128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1329</v>
      </c>
      <c r="E99" s="189"/>
      <c r="F99" s="189"/>
      <c r="G99" s="189"/>
      <c r="H99" s="189"/>
      <c r="I99" s="189"/>
      <c r="J99" s="190">
        <f>J149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1331</v>
      </c>
      <c r="E100" s="189"/>
      <c r="F100" s="189"/>
      <c r="G100" s="189"/>
      <c r="H100" s="189"/>
      <c r="I100" s="189"/>
      <c r="J100" s="190">
        <f>J190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1334</v>
      </c>
      <c r="E101" s="189"/>
      <c r="F101" s="189"/>
      <c r="G101" s="189"/>
      <c r="H101" s="189"/>
      <c r="I101" s="189"/>
      <c r="J101" s="190">
        <f>J206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1335</v>
      </c>
      <c r="E102" s="189"/>
      <c r="F102" s="189"/>
      <c r="G102" s="189"/>
      <c r="H102" s="189"/>
      <c r="I102" s="189"/>
      <c r="J102" s="190">
        <f>J211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2335</v>
      </c>
      <c r="E103" s="189"/>
      <c r="F103" s="189"/>
      <c r="G103" s="189"/>
      <c r="H103" s="189"/>
      <c r="I103" s="189"/>
      <c r="J103" s="190">
        <f>J221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1336</v>
      </c>
      <c r="E104" s="189"/>
      <c r="F104" s="189"/>
      <c r="G104" s="189"/>
      <c r="H104" s="189"/>
      <c r="I104" s="189"/>
      <c r="J104" s="190">
        <f>J228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2502</v>
      </c>
      <c r="E105" s="183"/>
      <c r="F105" s="183"/>
      <c r="G105" s="183"/>
      <c r="H105" s="183"/>
      <c r="I105" s="183"/>
      <c r="J105" s="184">
        <f>J230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6"/>
      <c r="C106" s="187"/>
      <c r="D106" s="188" t="s">
        <v>2503</v>
      </c>
      <c r="E106" s="189"/>
      <c r="F106" s="189"/>
      <c r="G106" s="189"/>
      <c r="H106" s="189"/>
      <c r="I106" s="189"/>
      <c r="J106" s="190">
        <f>J231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144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75" t="str">
        <f>E7</f>
        <v>Přestavlky – čistírna odpadních vod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129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SO 06 - Studna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 xml:space="preserve"> </v>
      </c>
      <c r="G120" s="41"/>
      <c r="H120" s="41"/>
      <c r="I120" s="33" t="s">
        <v>22</v>
      </c>
      <c r="J120" s="80" t="str">
        <f>IF(J12="","",J12)</f>
        <v>29. 8. 2023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40.05" customHeight="1">
      <c r="A122" s="39"/>
      <c r="B122" s="40"/>
      <c r="C122" s="33" t="s">
        <v>24</v>
      </c>
      <c r="D122" s="41"/>
      <c r="E122" s="41"/>
      <c r="F122" s="28" t="str">
        <f>E15</f>
        <v>Obec Přestavlky</v>
      </c>
      <c r="G122" s="41"/>
      <c r="H122" s="41"/>
      <c r="I122" s="33" t="s">
        <v>30</v>
      </c>
      <c r="J122" s="37" t="str">
        <f>E21</f>
        <v xml:space="preserve">ENVISYSTEM, s.r.o., U Nikolajky 15, 15000  Praha 5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IF(E18="","",E18)</f>
        <v>Vyplň údaj</v>
      </c>
      <c r="G123" s="41"/>
      <c r="H123" s="41"/>
      <c r="I123" s="33" t="s">
        <v>35</v>
      </c>
      <c r="J123" s="37" t="str">
        <f>E24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192"/>
      <c r="B125" s="193"/>
      <c r="C125" s="194" t="s">
        <v>145</v>
      </c>
      <c r="D125" s="195" t="s">
        <v>63</v>
      </c>
      <c r="E125" s="195" t="s">
        <v>59</v>
      </c>
      <c r="F125" s="195" t="s">
        <v>60</v>
      </c>
      <c r="G125" s="195" t="s">
        <v>146</v>
      </c>
      <c r="H125" s="195" t="s">
        <v>147</v>
      </c>
      <c r="I125" s="195" t="s">
        <v>148</v>
      </c>
      <c r="J125" s="196" t="s">
        <v>133</v>
      </c>
      <c r="K125" s="197" t="s">
        <v>149</v>
      </c>
      <c r="L125" s="198"/>
      <c r="M125" s="101" t="s">
        <v>1</v>
      </c>
      <c r="N125" s="102" t="s">
        <v>42</v>
      </c>
      <c r="O125" s="102" t="s">
        <v>150</v>
      </c>
      <c r="P125" s="102" t="s">
        <v>151</v>
      </c>
      <c r="Q125" s="102" t="s">
        <v>152</v>
      </c>
      <c r="R125" s="102" t="s">
        <v>153</v>
      </c>
      <c r="S125" s="102" t="s">
        <v>154</v>
      </c>
      <c r="T125" s="103" t="s">
        <v>155</v>
      </c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</row>
    <row r="126" s="2" customFormat="1" ht="22.8" customHeight="1">
      <c r="A126" s="39"/>
      <c r="B126" s="40"/>
      <c r="C126" s="108" t="s">
        <v>156</v>
      </c>
      <c r="D126" s="41"/>
      <c r="E126" s="41"/>
      <c r="F126" s="41"/>
      <c r="G126" s="41"/>
      <c r="H126" s="41"/>
      <c r="I126" s="41"/>
      <c r="J126" s="199">
        <f>BK126</f>
        <v>0</v>
      </c>
      <c r="K126" s="41"/>
      <c r="L126" s="45"/>
      <c r="M126" s="104"/>
      <c r="N126" s="200"/>
      <c r="O126" s="105"/>
      <c r="P126" s="201">
        <f>P127+P230</f>
        <v>0</v>
      </c>
      <c r="Q126" s="105"/>
      <c r="R126" s="201">
        <f>R127+R230</f>
        <v>13.781572779999999</v>
      </c>
      <c r="S126" s="105"/>
      <c r="T126" s="202">
        <f>T127+T230</f>
        <v>0.00051599999999999997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77</v>
      </c>
      <c r="AU126" s="18" t="s">
        <v>135</v>
      </c>
      <c r="BK126" s="203">
        <f>BK127+BK230</f>
        <v>0</v>
      </c>
    </row>
    <row r="127" s="12" customFormat="1" ht="25.92" customHeight="1">
      <c r="A127" s="12"/>
      <c r="B127" s="204"/>
      <c r="C127" s="205"/>
      <c r="D127" s="206" t="s">
        <v>77</v>
      </c>
      <c r="E127" s="207" t="s">
        <v>1354</v>
      </c>
      <c r="F127" s="207" t="s">
        <v>1355</v>
      </c>
      <c r="G127" s="205"/>
      <c r="H127" s="205"/>
      <c r="I127" s="208"/>
      <c r="J127" s="209">
        <f>BK127</f>
        <v>0</v>
      </c>
      <c r="K127" s="205"/>
      <c r="L127" s="210"/>
      <c r="M127" s="211"/>
      <c r="N127" s="212"/>
      <c r="O127" s="212"/>
      <c r="P127" s="213">
        <f>P128+P149+P190+P206+P211+P221+P228</f>
        <v>0</v>
      </c>
      <c r="Q127" s="212"/>
      <c r="R127" s="213">
        <f>R128+R149+R190+R206+R211+R221+R228</f>
        <v>13.78147278</v>
      </c>
      <c r="S127" s="212"/>
      <c r="T127" s="214">
        <f>T128+T149+T190+T206+T211+T221+T228</f>
        <v>0.00051599999999999997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162</v>
      </c>
      <c r="AT127" s="216" t="s">
        <v>77</v>
      </c>
      <c r="AU127" s="216" t="s">
        <v>78</v>
      </c>
      <c r="AY127" s="215" t="s">
        <v>159</v>
      </c>
      <c r="BK127" s="217">
        <f>BK128+BK149+BK190+BK206+BK211+BK221+BK228</f>
        <v>0</v>
      </c>
    </row>
    <row r="128" s="12" customFormat="1" ht="22.8" customHeight="1">
      <c r="A128" s="12"/>
      <c r="B128" s="204"/>
      <c r="C128" s="205"/>
      <c r="D128" s="206" t="s">
        <v>77</v>
      </c>
      <c r="E128" s="218" t="s">
        <v>86</v>
      </c>
      <c r="F128" s="218" t="s">
        <v>1356</v>
      </c>
      <c r="G128" s="205"/>
      <c r="H128" s="205"/>
      <c r="I128" s="208"/>
      <c r="J128" s="219">
        <f>BK128</f>
        <v>0</v>
      </c>
      <c r="K128" s="205"/>
      <c r="L128" s="210"/>
      <c r="M128" s="211"/>
      <c r="N128" s="212"/>
      <c r="O128" s="212"/>
      <c r="P128" s="213">
        <f>SUM(P129:P148)</f>
        <v>0</v>
      </c>
      <c r="Q128" s="212"/>
      <c r="R128" s="213">
        <f>SUM(R129:R148)</f>
        <v>0</v>
      </c>
      <c r="S128" s="212"/>
      <c r="T128" s="214">
        <f>SUM(T129:T148)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5" t="s">
        <v>162</v>
      </c>
      <c r="AT128" s="216" t="s">
        <v>77</v>
      </c>
      <c r="AU128" s="216" t="s">
        <v>86</v>
      </c>
      <c r="AY128" s="215" t="s">
        <v>159</v>
      </c>
      <c r="BK128" s="217">
        <f>SUM(BK129:BK148)</f>
        <v>0</v>
      </c>
    </row>
    <row r="129" s="2" customFormat="1" ht="24.15" customHeight="1">
      <c r="A129" s="39"/>
      <c r="B129" s="40"/>
      <c r="C129" s="235" t="s">
        <v>86</v>
      </c>
      <c r="D129" s="235" t="s">
        <v>316</v>
      </c>
      <c r="E129" s="236" t="s">
        <v>2002</v>
      </c>
      <c r="F129" s="237" t="s">
        <v>2003</v>
      </c>
      <c r="G129" s="238" t="s">
        <v>1373</v>
      </c>
      <c r="H129" s="239">
        <v>8.8620000000000001</v>
      </c>
      <c r="I129" s="240"/>
      <c r="J129" s="241">
        <f>ROUND(I129*H129,2)</f>
        <v>0</v>
      </c>
      <c r="K129" s="242"/>
      <c r="L129" s="45"/>
      <c r="M129" s="243" t="s">
        <v>1</v>
      </c>
      <c r="N129" s="244" t="s">
        <v>43</v>
      </c>
      <c r="O129" s="92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3" t="s">
        <v>168</v>
      </c>
      <c r="AT129" s="233" t="s">
        <v>316</v>
      </c>
      <c r="AU129" s="233" t="s">
        <v>88</v>
      </c>
      <c r="AY129" s="18" t="s">
        <v>159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8" t="s">
        <v>86</v>
      </c>
      <c r="BK129" s="234">
        <f>ROUND(I129*H129,2)</f>
        <v>0</v>
      </c>
      <c r="BL129" s="18" t="s">
        <v>168</v>
      </c>
      <c r="BM129" s="233" t="s">
        <v>2504</v>
      </c>
    </row>
    <row r="130" s="15" customFormat="1">
      <c r="A130" s="15"/>
      <c r="B130" s="275"/>
      <c r="C130" s="276"/>
      <c r="D130" s="254" t="s">
        <v>1361</v>
      </c>
      <c r="E130" s="277" t="s">
        <v>1</v>
      </c>
      <c r="F130" s="278" t="s">
        <v>2505</v>
      </c>
      <c r="G130" s="276"/>
      <c r="H130" s="277" t="s">
        <v>1</v>
      </c>
      <c r="I130" s="279"/>
      <c r="J130" s="276"/>
      <c r="K130" s="276"/>
      <c r="L130" s="280"/>
      <c r="M130" s="281"/>
      <c r="N130" s="282"/>
      <c r="O130" s="282"/>
      <c r="P130" s="282"/>
      <c r="Q130" s="282"/>
      <c r="R130" s="282"/>
      <c r="S130" s="282"/>
      <c r="T130" s="283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84" t="s">
        <v>1361</v>
      </c>
      <c r="AU130" s="284" t="s">
        <v>88</v>
      </c>
      <c r="AV130" s="15" t="s">
        <v>86</v>
      </c>
      <c r="AW130" s="15" t="s">
        <v>34</v>
      </c>
      <c r="AX130" s="15" t="s">
        <v>78</v>
      </c>
      <c r="AY130" s="284" t="s">
        <v>159</v>
      </c>
    </row>
    <row r="131" s="13" customFormat="1">
      <c r="A131" s="13"/>
      <c r="B131" s="252"/>
      <c r="C131" s="253"/>
      <c r="D131" s="254" t="s">
        <v>1361</v>
      </c>
      <c r="E131" s="255" t="s">
        <v>1</v>
      </c>
      <c r="F131" s="256" t="s">
        <v>2506</v>
      </c>
      <c r="G131" s="253"/>
      <c r="H131" s="257">
        <v>8.8620000000000001</v>
      </c>
      <c r="I131" s="258"/>
      <c r="J131" s="253"/>
      <c r="K131" s="253"/>
      <c r="L131" s="259"/>
      <c r="M131" s="260"/>
      <c r="N131" s="261"/>
      <c r="O131" s="261"/>
      <c r="P131" s="261"/>
      <c r="Q131" s="261"/>
      <c r="R131" s="261"/>
      <c r="S131" s="261"/>
      <c r="T131" s="26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3" t="s">
        <v>1361</v>
      </c>
      <c r="AU131" s="263" t="s">
        <v>88</v>
      </c>
      <c r="AV131" s="13" t="s">
        <v>88</v>
      </c>
      <c r="AW131" s="13" t="s">
        <v>34</v>
      </c>
      <c r="AX131" s="13" t="s">
        <v>78</v>
      </c>
      <c r="AY131" s="263" t="s">
        <v>159</v>
      </c>
    </row>
    <row r="132" s="14" customFormat="1">
      <c r="A132" s="14"/>
      <c r="B132" s="264"/>
      <c r="C132" s="265"/>
      <c r="D132" s="254" t="s">
        <v>1361</v>
      </c>
      <c r="E132" s="266" t="s">
        <v>1</v>
      </c>
      <c r="F132" s="267" t="s">
        <v>1363</v>
      </c>
      <c r="G132" s="265"/>
      <c r="H132" s="268">
        <v>8.8620000000000001</v>
      </c>
      <c r="I132" s="269"/>
      <c r="J132" s="265"/>
      <c r="K132" s="265"/>
      <c r="L132" s="270"/>
      <c r="M132" s="271"/>
      <c r="N132" s="272"/>
      <c r="O132" s="272"/>
      <c r="P132" s="272"/>
      <c r="Q132" s="272"/>
      <c r="R132" s="272"/>
      <c r="S132" s="272"/>
      <c r="T132" s="27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4" t="s">
        <v>1361</v>
      </c>
      <c r="AU132" s="274" t="s">
        <v>88</v>
      </c>
      <c r="AV132" s="14" t="s">
        <v>168</v>
      </c>
      <c r="AW132" s="14" t="s">
        <v>34</v>
      </c>
      <c r="AX132" s="14" t="s">
        <v>86</v>
      </c>
      <c r="AY132" s="274" t="s">
        <v>159</v>
      </c>
    </row>
    <row r="133" s="2" customFormat="1" ht="37.8" customHeight="1">
      <c r="A133" s="39"/>
      <c r="B133" s="40"/>
      <c r="C133" s="235" t="s">
        <v>88</v>
      </c>
      <c r="D133" s="235" t="s">
        <v>316</v>
      </c>
      <c r="E133" s="236" t="s">
        <v>2010</v>
      </c>
      <c r="F133" s="237" t="s">
        <v>2011</v>
      </c>
      <c r="G133" s="238" t="s">
        <v>1373</v>
      </c>
      <c r="H133" s="239">
        <v>8.8620000000000001</v>
      </c>
      <c r="I133" s="240"/>
      <c r="J133" s="241">
        <f>ROUND(I133*H133,2)</f>
        <v>0</v>
      </c>
      <c r="K133" s="242"/>
      <c r="L133" s="45"/>
      <c r="M133" s="243" t="s">
        <v>1</v>
      </c>
      <c r="N133" s="244" t="s">
        <v>43</v>
      </c>
      <c r="O133" s="92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3" t="s">
        <v>168</v>
      </c>
      <c r="AT133" s="233" t="s">
        <v>316</v>
      </c>
      <c r="AU133" s="233" t="s">
        <v>88</v>
      </c>
      <c r="AY133" s="18" t="s">
        <v>159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8" t="s">
        <v>86</v>
      </c>
      <c r="BK133" s="234">
        <f>ROUND(I133*H133,2)</f>
        <v>0</v>
      </c>
      <c r="BL133" s="18" t="s">
        <v>168</v>
      </c>
      <c r="BM133" s="233" t="s">
        <v>2507</v>
      </c>
    </row>
    <row r="134" s="13" customFormat="1">
      <c r="A134" s="13"/>
      <c r="B134" s="252"/>
      <c r="C134" s="253"/>
      <c r="D134" s="254" t="s">
        <v>1361</v>
      </c>
      <c r="E134" s="255" t="s">
        <v>1</v>
      </c>
      <c r="F134" s="256" t="s">
        <v>2508</v>
      </c>
      <c r="G134" s="253"/>
      <c r="H134" s="257">
        <v>8.8620000000000001</v>
      </c>
      <c r="I134" s="258"/>
      <c r="J134" s="253"/>
      <c r="K134" s="253"/>
      <c r="L134" s="259"/>
      <c r="M134" s="260"/>
      <c r="N134" s="261"/>
      <c r="O134" s="261"/>
      <c r="P134" s="261"/>
      <c r="Q134" s="261"/>
      <c r="R134" s="261"/>
      <c r="S134" s="261"/>
      <c r="T134" s="26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3" t="s">
        <v>1361</v>
      </c>
      <c r="AU134" s="263" t="s">
        <v>88</v>
      </c>
      <c r="AV134" s="13" t="s">
        <v>88</v>
      </c>
      <c r="AW134" s="13" t="s">
        <v>34</v>
      </c>
      <c r="AX134" s="13" t="s">
        <v>78</v>
      </c>
      <c r="AY134" s="263" t="s">
        <v>159</v>
      </c>
    </row>
    <row r="135" s="14" customFormat="1">
      <c r="A135" s="14"/>
      <c r="B135" s="264"/>
      <c r="C135" s="265"/>
      <c r="D135" s="254" t="s">
        <v>1361</v>
      </c>
      <c r="E135" s="266" t="s">
        <v>1</v>
      </c>
      <c r="F135" s="267" t="s">
        <v>1363</v>
      </c>
      <c r="G135" s="265"/>
      <c r="H135" s="268">
        <v>8.8620000000000001</v>
      </c>
      <c r="I135" s="269"/>
      <c r="J135" s="265"/>
      <c r="K135" s="265"/>
      <c r="L135" s="270"/>
      <c r="M135" s="271"/>
      <c r="N135" s="272"/>
      <c r="O135" s="272"/>
      <c r="P135" s="272"/>
      <c r="Q135" s="272"/>
      <c r="R135" s="272"/>
      <c r="S135" s="272"/>
      <c r="T135" s="27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4" t="s">
        <v>1361</v>
      </c>
      <c r="AU135" s="274" t="s">
        <v>88</v>
      </c>
      <c r="AV135" s="14" t="s">
        <v>168</v>
      </c>
      <c r="AW135" s="14" t="s">
        <v>34</v>
      </c>
      <c r="AX135" s="14" t="s">
        <v>86</v>
      </c>
      <c r="AY135" s="274" t="s">
        <v>159</v>
      </c>
    </row>
    <row r="136" s="2" customFormat="1" ht="37.8" customHeight="1">
      <c r="A136" s="39"/>
      <c r="B136" s="40"/>
      <c r="C136" s="235" t="s">
        <v>173</v>
      </c>
      <c r="D136" s="235" t="s">
        <v>316</v>
      </c>
      <c r="E136" s="236" t="s">
        <v>2015</v>
      </c>
      <c r="F136" s="237" t="s">
        <v>2016</v>
      </c>
      <c r="G136" s="238" t="s">
        <v>1373</v>
      </c>
      <c r="H136" s="239">
        <v>44.310000000000002</v>
      </c>
      <c r="I136" s="240"/>
      <c r="J136" s="241">
        <f>ROUND(I136*H136,2)</f>
        <v>0</v>
      </c>
      <c r="K136" s="242"/>
      <c r="L136" s="45"/>
      <c r="M136" s="243" t="s">
        <v>1</v>
      </c>
      <c r="N136" s="244" t="s">
        <v>43</v>
      </c>
      <c r="O136" s="92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3" t="s">
        <v>168</v>
      </c>
      <c r="AT136" s="233" t="s">
        <v>316</v>
      </c>
      <c r="AU136" s="233" t="s">
        <v>88</v>
      </c>
      <c r="AY136" s="18" t="s">
        <v>159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8" t="s">
        <v>86</v>
      </c>
      <c r="BK136" s="234">
        <f>ROUND(I136*H136,2)</f>
        <v>0</v>
      </c>
      <c r="BL136" s="18" t="s">
        <v>168</v>
      </c>
      <c r="BM136" s="233" t="s">
        <v>2509</v>
      </c>
    </row>
    <row r="137" s="13" customFormat="1">
      <c r="A137" s="13"/>
      <c r="B137" s="252"/>
      <c r="C137" s="253"/>
      <c r="D137" s="254" t="s">
        <v>1361</v>
      </c>
      <c r="E137" s="255" t="s">
        <v>1</v>
      </c>
      <c r="F137" s="256" t="s">
        <v>2510</v>
      </c>
      <c r="G137" s="253"/>
      <c r="H137" s="257">
        <v>44.310000000000002</v>
      </c>
      <c r="I137" s="258"/>
      <c r="J137" s="253"/>
      <c r="K137" s="253"/>
      <c r="L137" s="259"/>
      <c r="M137" s="260"/>
      <c r="N137" s="261"/>
      <c r="O137" s="261"/>
      <c r="P137" s="261"/>
      <c r="Q137" s="261"/>
      <c r="R137" s="261"/>
      <c r="S137" s="261"/>
      <c r="T137" s="26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3" t="s">
        <v>1361</v>
      </c>
      <c r="AU137" s="263" t="s">
        <v>88</v>
      </c>
      <c r="AV137" s="13" t="s">
        <v>88</v>
      </c>
      <c r="AW137" s="13" t="s">
        <v>34</v>
      </c>
      <c r="AX137" s="13" t="s">
        <v>78</v>
      </c>
      <c r="AY137" s="263" t="s">
        <v>159</v>
      </c>
    </row>
    <row r="138" s="14" customFormat="1">
      <c r="A138" s="14"/>
      <c r="B138" s="264"/>
      <c r="C138" s="265"/>
      <c r="D138" s="254" t="s">
        <v>1361</v>
      </c>
      <c r="E138" s="266" t="s">
        <v>1</v>
      </c>
      <c r="F138" s="267" t="s">
        <v>1363</v>
      </c>
      <c r="G138" s="265"/>
      <c r="H138" s="268">
        <v>44.310000000000002</v>
      </c>
      <c r="I138" s="269"/>
      <c r="J138" s="265"/>
      <c r="K138" s="265"/>
      <c r="L138" s="270"/>
      <c r="M138" s="271"/>
      <c r="N138" s="272"/>
      <c r="O138" s="272"/>
      <c r="P138" s="272"/>
      <c r="Q138" s="272"/>
      <c r="R138" s="272"/>
      <c r="S138" s="272"/>
      <c r="T138" s="27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4" t="s">
        <v>1361</v>
      </c>
      <c r="AU138" s="274" t="s">
        <v>88</v>
      </c>
      <c r="AV138" s="14" t="s">
        <v>168</v>
      </c>
      <c r="AW138" s="14" t="s">
        <v>34</v>
      </c>
      <c r="AX138" s="14" t="s">
        <v>86</v>
      </c>
      <c r="AY138" s="274" t="s">
        <v>159</v>
      </c>
    </row>
    <row r="139" s="2" customFormat="1" ht="33" customHeight="1">
      <c r="A139" s="39"/>
      <c r="B139" s="40"/>
      <c r="C139" s="235" t="s">
        <v>168</v>
      </c>
      <c r="D139" s="235" t="s">
        <v>316</v>
      </c>
      <c r="E139" s="236" t="s">
        <v>2022</v>
      </c>
      <c r="F139" s="237" t="s">
        <v>2023</v>
      </c>
      <c r="G139" s="238" t="s">
        <v>1427</v>
      </c>
      <c r="H139" s="239">
        <v>15.952</v>
      </c>
      <c r="I139" s="240"/>
      <c r="J139" s="241">
        <f>ROUND(I139*H139,2)</f>
        <v>0</v>
      </c>
      <c r="K139" s="242"/>
      <c r="L139" s="45"/>
      <c r="M139" s="243" t="s">
        <v>1</v>
      </c>
      <c r="N139" s="244" t="s">
        <v>43</v>
      </c>
      <c r="O139" s="92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3" t="s">
        <v>168</v>
      </c>
      <c r="AT139" s="233" t="s">
        <v>316</v>
      </c>
      <c r="AU139" s="233" t="s">
        <v>88</v>
      </c>
      <c r="AY139" s="18" t="s">
        <v>159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8" t="s">
        <v>86</v>
      </c>
      <c r="BK139" s="234">
        <f>ROUND(I139*H139,2)</f>
        <v>0</v>
      </c>
      <c r="BL139" s="18" t="s">
        <v>168</v>
      </c>
      <c r="BM139" s="233" t="s">
        <v>2511</v>
      </c>
    </row>
    <row r="140" s="13" customFormat="1">
      <c r="A140" s="13"/>
      <c r="B140" s="252"/>
      <c r="C140" s="253"/>
      <c r="D140" s="254" t="s">
        <v>1361</v>
      </c>
      <c r="E140" s="255" t="s">
        <v>1</v>
      </c>
      <c r="F140" s="256" t="s">
        <v>2512</v>
      </c>
      <c r="G140" s="253"/>
      <c r="H140" s="257">
        <v>15.952</v>
      </c>
      <c r="I140" s="258"/>
      <c r="J140" s="253"/>
      <c r="K140" s="253"/>
      <c r="L140" s="259"/>
      <c r="M140" s="260"/>
      <c r="N140" s="261"/>
      <c r="O140" s="261"/>
      <c r="P140" s="261"/>
      <c r="Q140" s="261"/>
      <c r="R140" s="261"/>
      <c r="S140" s="261"/>
      <c r="T140" s="26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3" t="s">
        <v>1361</v>
      </c>
      <c r="AU140" s="263" t="s">
        <v>88</v>
      </c>
      <c r="AV140" s="13" t="s">
        <v>88</v>
      </c>
      <c r="AW140" s="13" t="s">
        <v>34</v>
      </c>
      <c r="AX140" s="13" t="s">
        <v>78</v>
      </c>
      <c r="AY140" s="263" t="s">
        <v>159</v>
      </c>
    </row>
    <row r="141" s="14" customFormat="1">
      <c r="A141" s="14"/>
      <c r="B141" s="264"/>
      <c r="C141" s="265"/>
      <c r="D141" s="254" t="s">
        <v>1361</v>
      </c>
      <c r="E141" s="266" t="s">
        <v>1</v>
      </c>
      <c r="F141" s="267" t="s">
        <v>1363</v>
      </c>
      <c r="G141" s="265"/>
      <c r="H141" s="268">
        <v>15.952</v>
      </c>
      <c r="I141" s="269"/>
      <c r="J141" s="265"/>
      <c r="K141" s="265"/>
      <c r="L141" s="270"/>
      <c r="M141" s="271"/>
      <c r="N141" s="272"/>
      <c r="O141" s="272"/>
      <c r="P141" s="272"/>
      <c r="Q141" s="272"/>
      <c r="R141" s="272"/>
      <c r="S141" s="272"/>
      <c r="T141" s="27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4" t="s">
        <v>1361</v>
      </c>
      <c r="AU141" s="274" t="s">
        <v>88</v>
      </c>
      <c r="AV141" s="14" t="s">
        <v>168</v>
      </c>
      <c r="AW141" s="14" t="s">
        <v>34</v>
      </c>
      <c r="AX141" s="14" t="s">
        <v>86</v>
      </c>
      <c r="AY141" s="274" t="s">
        <v>159</v>
      </c>
    </row>
    <row r="142" s="2" customFormat="1" ht="16.5" customHeight="1">
      <c r="A142" s="39"/>
      <c r="B142" s="40"/>
      <c r="C142" s="235" t="s">
        <v>162</v>
      </c>
      <c r="D142" s="235" t="s">
        <v>316</v>
      </c>
      <c r="E142" s="236" t="s">
        <v>2026</v>
      </c>
      <c r="F142" s="237" t="s">
        <v>2027</v>
      </c>
      <c r="G142" s="238" t="s">
        <v>1373</v>
      </c>
      <c r="H142" s="239">
        <v>8.8620000000000001</v>
      </c>
      <c r="I142" s="240"/>
      <c r="J142" s="241">
        <f>ROUND(I142*H142,2)</f>
        <v>0</v>
      </c>
      <c r="K142" s="242"/>
      <c r="L142" s="45"/>
      <c r="M142" s="243" t="s">
        <v>1</v>
      </c>
      <c r="N142" s="244" t="s">
        <v>43</v>
      </c>
      <c r="O142" s="92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3" t="s">
        <v>168</v>
      </c>
      <c r="AT142" s="233" t="s">
        <v>316</v>
      </c>
      <c r="AU142" s="233" t="s">
        <v>88</v>
      </c>
      <c r="AY142" s="18" t="s">
        <v>159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8" t="s">
        <v>86</v>
      </c>
      <c r="BK142" s="234">
        <f>ROUND(I142*H142,2)</f>
        <v>0</v>
      </c>
      <c r="BL142" s="18" t="s">
        <v>168</v>
      </c>
      <c r="BM142" s="233" t="s">
        <v>2513</v>
      </c>
    </row>
    <row r="143" s="13" customFormat="1">
      <c r="A143" s="13"/>
      <c r="B143" s="252"/>
      <c r="C143" s="253"/>
      <c r="D143" s="254" t="s">
        <v>1361</v>
      </c>
      <c r="E143" s="255" t="s">
        <v>1</v>
      </c>
      <c r="F143" s="256" t="s">
        <v>2514</v>
      </c>
      <c r="G143" s="253"/>
      <c r="H143" s="257">
        <v>8.8620000000000001</v>
      </c>
      <c r="I143" s="258"/>
      <c r="J143" s="253"/>
      <c r="K143" s="253"/>
      <c r="L143" s="259"/>
      <c r="M143" s="260"/>
      <c r="N143" s="261"/>
      <c r="O143" s="261"/>
      <c r="P143" s="261"/>
      <c r="Q143" s="261"/>
      <c r="R143" s="261"/>
      <c r="S143" s="261"/>
      <c r="T143" s="26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3" t="s">
        <v>1361</v>
      </c>
      <c r="AU143" s="263" t="s">
        <v>88</v>
      </c>
      <c r="AV143" s="13" t="s">
        <v>88</v>
      </c>
      <c r="AW143" s="13" t="s">
        <v>34</v>
      </c>
      <c r="AX143" s="13" t="s">
        <v>78</v>
      </c>
      <c r="AY143" s="263" t="s">
        <v>159</v>
      </c>
    </row>
    <row r="144" s="14" customFormat="1">
      <c r="A144" s="14"/>
      <c r="B144" s="264"/>
      <c r="C144" s="265"/>
      <c r="D144" s="254" t="s">
        <v>1361</v>
      </c>
      <c r="E144" s="266" t="s">
        <v>1</v>
      </c>
      <c r="F144" s="267" t="s">
        <v>1363</v>
      </c>
      <c r="G144" s="265"/>
      <c r="H144" s="268">
        <v>8.8620000000000001</v>
      </c>
      <c r="I144" s="269"/>
      <c r="J144" s="265"/>
      <c r="K144" s="265"/>
      <c r="L144" s="270"/>
      <c r="M144" s="271"/>
      <c r="N144" s="272"/>
      <c r="O144" s="272"/>
      <c r="P144" s="272"/>
      <c r="Q144" s="272"/>
      <c r="R144" s="272"/>
      <c r="S144" s="272"/>
      <c r="T144" s="27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4" t="s">
        <v>1361</v>
      </c>
      <c r="AU144" s="274" t="s">
        <v>88</v>
      </c>
      <c r="AV144" s="14" t="s">
        <v>168</v>
      </c>
      <c r="AW144" s="14" t="s">
        <v>34</v>
      </c>
      <c r="AX144" s="14" t="s">
        <v>86</v>
      </c>
      <c r="AY144" s="274" t="s">
        <v>159</v>
      </c>
    </row>
    <row r="145" s="2" customFormat="1" ht="24.15" customHeight="1">
      <c r="A145" s="39"/>
      <c r="B145" s="40"/>
      <c r="C145" s="235" t="s">
        <v>184</v>
      </c>
      <c r="D145" s="235" t="s">
        <v>316</v>
      </c>
      <c r="E145" s="236" t="s">
        <v>2363</v>
      </c>
      <c r="F145" s="237" t="s">
        <v>2364</v>
      </c>
      <c r="G145" s="238" t="s">
        <v>1419</v>
      </c>
      <c r="H145" s="239">
        <v>7.0300000000000002</v>
      </c>
      <c r="I145" s="240"/>
      <c r="J145" s="241">
        <f>ROUND(I145*H145,2)</f>
        <v>0</v>
      </c>
      <c r="K145" s="242"/>
      <c r="L145" s="45"/>
      <c r="M145" s="243" t="s">
        <v>1</v>
      </c>
      <c r="N145" s="244" t="s">
        <v>43</v>
      </c>
      <c r="O145" s="92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3" t="s">
        <v>168</v>
      </c>
      <c r="AT145" s="233" t="s">
        <v>316</v>
      </c>
      <c r="AU145" s="233" t="s">
        <v>88</v>
      </c>
      <c r="AY145" s="18" t="s">
        <v>159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8" t="s">
        <v>86</v>
      </c>
      <c r="BK145" s="234">
        <f>ROUND(I145*H145,2)</f>
        <v>0</v>
      </c>
      <c r="BL145" s="18" t="s">
        <v>168</v>
      </c>
      <c r="BM145" s="233" t="s">
        <v>2515</v>
      </c>
    </row>
    <row r="146" s="15" customFormat="1">
      <c r="A146" s="15"/>
      <c r="B146" s="275"/>
      <c r="C146" s="276"/>
      <c r="D146" s="254" t="s">
        <v>1361</v>
      </c>
      <c r="E146" s="277" t="s">
        <v>1</v>
      </c>
      <c r="F146" s="278" t="s">
        <v>2516</v>
      </c>
      <c r="G146" s="276"/>
      <c r="H146" s="277" t="s">
        <v>1</v>
      </c>
      <c r="I146" s="279"/>
      <c r="J146" s="276"/>
      <c r="K146" s="276"/>
      <c r="L146" s="280"/>
      <c r="M146" s="281"/>
      <c r="N146" s="282"/>
      <c r="O146" s="282"/>
      <c r="P146" s="282"/>
      <c r="Q146" s="282"/>
      <c r="R146" s="282"/>
      <c r="S146" s="282"/>
      <c r="T146" s="28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4" t="s">
        <v>1361</v>
      </c>
      <c r="AU146" s="284" t="s">
        <v>88</v>
      </c>
      <c r="AV146" s="15" t="s">
        <v>86</v>
      </c>
      <c r="AW146" s="15" t="s">
        <v>34</v>
      </c>
      <c r="AX146" s="15" t="s">
        <v>78</v>
      </c>
      <c r="AY146" s="284" t="s">
        <v>159</v>
      </c>
    </row>
    <row r="147" s="13" customFormat="1">
      <c r="A147" s="13"/>
      <c r="B147" s="252"/>
      <c r="C147" s="253"/>
      <c r="D147" s="254" t="s">
        <v>1361</v>
      </c>
      <c r="E147" s="255" t="s">
        <v>1</v>
      </c>
      <c r="F147" s="256" t="s">
        <v>2517</v>
      </c>
      <c r="G147" s="253"/>
      <c r="H147" s="257">
        <v>7.0300000000000002</v>
      </c>
      <c r="I147" s="258"/>
      <c r="J147" s="253"/>
      <c r="K147" s="253"/>
      <c r="L147" s="259"/>
      <c r="M147" s="260"/>
      <c r="N147" s="261"/>
      <c r="O147" s="261"/>
      <c r="P147" s="261"/>
      <c r="Q147" s="261"/>
      <c r="R147" s="261"/>
      <c r="S147" s="261"/>
      <c r="T147" s="26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3" t="s">
        <v>1361</v>
      </c>
      <c r="AU147" s="263" t="s">
        <v>88</v>
      </c>
      <c r="AV147" s="13" t="s">
        <v>88</v>
      </c>
      <c r="AW147" s="13" t="s">
        <v>34</v>
      </c>
      <c r="AX147" s="13" t="s">
        <v>78</v>
      </c>
      <c r="AY147" s="263" t="s">
        <v>159</v>
      </c>
    </row>
    <row r="148" s="14" customFormat="1">
      <c r="A148" s="14"/>
      <c r="B148" s="264"/>
      <c r="C148" s="265"/>
      <c r="D148" s="254" t="s">
        <v>1361</v>
      </c>
      <c r="E148" s="266" t="s">
        <v>1</v>
      </c>
      <c r="F148" s="267" t="s">
        <v>1363</v>
      </c>
      <c r="G148" s="265"/>
      <c r="H148" s="268">
        <v>7.0300000000000002</v>
      </c>
      <c r="I148" s="269"/>
      <c r="J148" s="265"/>
      <c r="K148" s="265"/>
      <c r="L148" s="270"/>
      <c r="M148" s="271"/>
      <c r="N148" s="272"/>
      <c r="O148" s="272"/>
      <c r="P148" s="272"/>
      <c r="Q148" s="272"/>
      <c r="R148" s="272"/>
      <c r="S148" s="272"/>
      <c r="T148" s="27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4" t="s">
        <v>1361</v>
      </c>
      <c r="AU148" s="274" t="s">
        <v>88</v>
      </c>
      <c r="AV148" s="14" t="s">
        <v>168</v>
      </c>
      <c r="AW148" s="14" t="s">
        <v>34</v>
      </c>
      <c r="AX148" s="14" t="s">
        <v>86</v>
      </c>
      <c r="AY148" s="274" t="s">
        <v>159</v>
      </c>
    </row>
    <row r="149" s="12" customFormat="1" ht="22.8" customHeight="1">
      <c r="A149" s="12"/>
      <c r="B149" s="204"/>
      <c r="C149" s="205"/>
      <c r="D149" s="206" t="s">
        <v>77</v>
      </c>
      <c r="E149" s="218" t="s">
        <v>88</v>
      </c>
      <c r="F149" s="218" t="s">
        <v>1390</v>
      </c>
      <c r="G149" s="205"/>
      <c r="H149" s="205"/>
      <c r="I149" s="208"/>
      <c r="J149" s="219">
        <f>BK149</f>
        <v>0</v>
      </c>
      <c r="K149" s="205"/>
      <c r="L149" s="210"/>
      <c r="M149" s="211"/>
      <c r="N149" s="212"/>
      <c r="O149" s="212"/>
      <c r="P149" s="213">
        <f>SUM(P150:P189)</f>
        <v>0</v>
      </c>
      <c r="Q149" s="212"/>
      <c r="R149" s="213">
        <f>SUM(R150:R189)</f>
        <v>11.279182499999999</v>
      </c>
      <c r="S149" s="212"/>
      <c r="T149" s="214">
        <f>SUM(T150:T189)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5" t="s">
        <v>162</v>
      </c>
      <c r="AT149" s="216" t="s">
        <v>77</v>
      </c>
      <c r="AU149" s="216" t="s">
        <v>86</v>
      </c>
      <c r="AY149" s="215" t="s">
        <v>159</v>
      </c>
      <c r="BK149" s="217">
        <f>SUM(BK150:BK189)</f>
        <v>0</v>
      </c>
    </row>
    <row r="150" s="2" customFormat="1" ht="24.15" customHeight="1">
      <c r="A150" s="39"/>
      <c r="B150" s="40"/>
      <c r="C150" s="235" t="s">
        <v>188</v>
      </c>
      <c r="D150" s="235" t="s">
        <v>316</v>
      </c>
      <c r="E150" s="236" t="s">
        <v>2518</v>
      </c>
      <c r="F150" s="237" t="s">
        <v>2519</v>
      </c>
      <c r="G150" s="238" t="s">
        <v>341</v>
      </c>
      <c r="H150" s="239">
        <v>6.0999999999999996</v>
      </c>
      <c r="I150" s="240"/>
      <c r="J150" s="241">
        <f>ROUND(I150*H150,2)</f>
        <v>0</v>
      </c>
      <c r="K150" s="242"/>
      <c r="L150" s="45"/>
      <c r="M150" s="243" t="s">
        <v>1</v>
      </c>
      <c r="N150" s="244" t="s">
        <v>43</v>
      </c>
      <c r="O150" s="92"/>
      <c r="P150" s="231">
        <f>O150*H150</f>
        <v>0</v>
      </c>
      <c r="Q150" s="231">
        <v>0.00027999999999999998</v>
      </c>
      <c r="R150" s="231">
        <f>Q150*H150</f>
        <v>0.0017079999999999997</v>
      </c>
      <c r="S150" s="231">
        <v>0</v>
      </c>
      <c r="T150" s="232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3" t="s">
        <v>168</v>
      </c>
      <c r="AT150" s="233" t="s">
        <v>316</v>
      </c>
      <c r="AU150" s="233" t="s">
        <v>88</v>
      </c>
      <c r="AY150" s="18" t="s">
        <v>159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8" t="s">
        <v>86</v>
      </c>
      <c r="BK150" s="234">
        <f>ROUND(I150*H150,2)</f>
        <v>0</v>
      </c>
      <c r="BL150" s="18" t="s">
        <v>168</v>
      </c>
      <c r="BM150" s="233" t="s">
        <v>2520</v>
      </c>
    </row>
    <row r="151" s="15" customFormat="1">
      <c r="A151" s="15"/>
      <c r="B151" s="275"/>
      <c r="C151" s="276"/>
      <c r="D151" s="254" t="s">
        <v>1361</v>
      </c>
      <c r="E151" s="277" t="s">
        <v>1</v>
      </c>
      <c r="F151" s="278" t="s">
        <v>2505</v>
      </c>
      <c r="G151" s="276"/>
      <c r="H151" s="277" t="s">
        <v>1</v>
      </c>
      <c r="I151" s="279"/>
      <c r="J151" s="276"/>
      <c r="K151" s="276"/>
      <c r="L151" s="280"/>
      <c r="M151" s="281"/>
      <c r="N151" s="282"/>
      <c r="O151" s="282"/>
      <c r="P151" s="282"/>
      <c r="Q151" s="282"/>
      <c r="R151" s="282"/>
      <c r="S151" s="282"/>
      <c r="T151" s="28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84" t="s">
        <v>1361</v>
      </c>
      <c r="AU151" s="284" t="s">
        <v>88</v>
      </c>
      <c r="AV151" s="15" t="s">
        <v>86</v>
      </c>
      <c r="AW151" s="15" t="s">
        <v>34</v>
      </c>
      <c r="AX151" s="15" t="s">
        <v>78</v>
      </c>
      <c r="AY151" s="284" t="s">
        <v>159</v>
      </c>
    </row>
    <row r="152" s="15" customFormat="1">
      <c r="A152" s="15"/>
      <c r="B152" s="275"/>
      <c r="C152" s="276"/>
      <c r="D152" s="254" t="s">
        <v>1361</v>
      </c>
      <c r="E152" s="277" t="s">
        <v>1</v>
      </c>
      <c r="F152" s="278" t="s">
        <v>2521</v>
      </c>
      <c r="G152" s="276"/>
      <c r="H152" s="277" t="s">
        <v>1</v>
      </c>
      <c r="I152" s="279"/>
      <c r="J152" s="276"/>
      <c r="K152" s="276"/>
      <c r="L152" s="280"/>
      <c r="M152" s="281"/>
      <c r="N152" s="282"/>
      <c r="O152" s="282"/>
      <c r="P152" s="282"/>
      <c r="Q152" s="282"/>
      <c r="R152" s="282"/>
      <c r="S152" s="282"/>
      <c r="T152" s="28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4" t="s">
        <v>1361</v>
      </c>
      <c r="AU152" s="284" t="s">
        <v>88</v>
      </c>
      <c r="AV152" s="15" t="s">
        <v>86</v>
      </c>
      <c r="AW152" s="15" t="s">
        <v>34</v>
      </c>
      <c r="AX152" s="15" t="s">
        <v>78</v>
      </c>
      <c r="AY152" s="284" t="s">
        <v>159</v>
      </c>
    </row>
    <row r="153" s="13" customFormat="1">
      <c r="A153" s="13"/>
      <c r="B153" s="252"/>
      <c r="C153" s="253"/>
      <c r="D153" s="254" t="s">
        <v>1361</v>
      </c>
      <c r="E153" s="255" t="s">
        <v>1</v>
      </c>
      <c r="F153" s="256" t="s">
        <v>2522</v>
      </c>
      <c r="G153" s="253"/>
      <c r="H153" s="257">
        <v>6.0999999999999996</v>
      </c>
      <c r="I153" s="258"/>
      <c r="J153" s="253"/>
      <c r="K153" s="253"/>
      <c r="L153" s="259"/>
      <c r="M153" s="260"/>
      <c r="N153" s="261"/>
      <c r="O153" s="261"/>
      <c r="P153" s="261"/>
      <c r="Q153" s="261"/>
      <c r="R153" s="261"/>
      <c r="S153" s="261"/>
      <c r="T153" s="26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3" t="s">
        <v>1361</v>
      </c>
      <c r="AU153" s="263" t="s">
        <v>88</v>
      </c>
      <c r="AV153" s="13" t="s">
        <v>88</v>
      </c>
      <c r="AW153" s="13" t="s">
        <v>34</v>
      </c>
      <c r="AX153" s="13" t="s">
        <v>78</v>
      </c>
      <c r="AY153" s="263" t="s">
        <v>159</v>
      </c>
    </row>
    <row r="154" s="14" customFormat="1">
      <c r="A154" s="14"/>
      <c r="B154" s="264"/>
      <c r="C154" s="265"/>
      <c r="D154" s="254" t="s">
        <v>1361</v>
      </c>
      <c r="E154" s="266" t="s">
        <v>1</v>
      </c>
      <c r="F154" s="267" t="s">
        <v>1363</v>
      </c>
      <c r="G154" s="265"/>
      <c r="H154" s="268">
        <v>6.0999999999999996</v>
      </c>
      <c r="I154" s="269"/>
      <c r="J154" s="265"/>
      <c r="K154" s="265"/>
      <c r="L154" s="270"/>
      <c r="M154" s="271"/>
      <c r="N154" s="272"/>
      <c r="O154" s="272"/>
      <c r="P154" s="272"/>
      <c r="Q154" s="272"/>
      <c r="R154" s="272"/>
      <c r="S154" s="272"/>
      <c r="T154" s="27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4" t="s">
        <v>1361</v>
      </c>
      <c r="AU154" s="274" t="s">
        <v>88</v>
      </c>
      <c r="AV154" s="14" t="s">
        <v>168</v>
      </c>
      <c r="AW154" s="14" t="s">
        <v>34</v>
      </c>
      <c r="AX154" s="14" t="s">
        <v>86</v>
      </c>
      <c r="AY154" s="274" t="s">
        <v>159</v>
      </c>
    </row>
    <row r="155" s="2" customFormat="1" ht="24.15" customHeight="1">
      <c r="A155" s="39"/>
      <c r="B155" s="40"/>
      <c r="C155" s="235" t="s">
        <v>167</v>
      </c>
      <c r="D155" s="235" t="s">
        <v>316</v>
      </c>
      <c r="E155" s="236" t="s">
        <v>2523</v>
      </c>
      <c r="F155" s="237" t="s">
        <v>2524</v>
      </c>
      <c r="G155" s="238" t="s">
        <v>341</v>
      </c>
      <c r="H155" s="239">
        <v>2</v>
      </c>
      <c r="I155" s="240"/>
      <c r="J155" s="241">
        <f>ROUND(I155*H155,2)</f>
        <v>0</v>
      </c>
      <c r="K155" s="242"/>
      <c r="L155" s="45"/>
      <c r="M155" s="243" t="s">
        <v>1</v>
      </c>
      <c r="N155" s="244" t="s">
        <v>43</v>
      </c>
      <c r="O155" s="92"/>
      <c r="P155" s="231">
        <f>O155*H155</f>
        <v>0</v>
      </c>
      <c r="Q155" s="231">
        <v>0.00058</v>
      </c>
      <c r="R155" s="231">
        <f>Q155*H155</f>
        <v>0.00116</v>
      </c>
      <c r="S155" s="231">
        <v>0</v>
      </c>
      <c r="T155" s="232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3" t="s">
        <v>168</v>
      </c>
      <c r="AT155" s="233" t="s">
        <v>316</v>
      </c>
      <c r="AU155" s="233" t="s">
        <v>88</v>
      </c>
      <c r="AY155" s="18" t="s">
        <v>159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8" t="s">
        <v>86</v>
      </c>
      <c r="BK155" s="234">
        <f>ROUND(I155*H155,2)</f>
        <v>0</v>
      </c>
      <c r="BL155" s="18" t="s">
        <v>168</v>
      </c>
      <c r="BM155" s="233" t="s">
        <v>2525</v>
      </c>
    </row>
    <row r="156" s="15" customFormat="1">
      <c r="A156" s="15"/>
      <c r="B156" s="275"/>
      <c r="C156" s="276"/>
      <c r="D156" s="254" t="s">
        <v>1361</v>
      </c>
      <c r="E156" s="277" t="s">
        <v>1</v>
      </c>
      <c r="F156" s="278" t="s">
        <v>2505</v>
      </c>
      <c r="G156" s="276"/>
      <c r="H156" s="277" t="s">
        <v>1</v>
      </c>
      <c r="I156" s="279"/>
      <c r="J156" s="276"/>
      <c r="K156" s="276"/>
      <c r="L156" s="280"/>
      <c r="M156" s="281"/>
      <c r="N156" s="282"/>
      <c r="O156" s="282"/>
      <c r="P156" s="282"/>
      <c r="Q156" s="282"/>
      <c r="R156" s="282"/>
      <c r="S156" s="282"/>
      <c r="T156" s="28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84" t="s">
        <v>1361</v>
      </c>
      <c r="AU156" s="284" t="s">
        <v>88</v>
      </c>
      <c r="AV156" s="15" t="s">
        <v>86</v>
      </c>
      <c r="AW156" s="15" t="s">
        <v>34</v>
      </c>
      <c r="AX156" s="15" t="s">
        <v>78</v>
      </c>
      <c r="AY156" s="284" t="s">
        <v>159</v>
      </c>
    </row>
    <row r="157" s="13" customFormat="1">
      <c r="A157" s="13"/>
      <c r="B157" s="252"/>
      <c r="C157" s="253"/>
      <c r="D157" s="254" t="s">
        <v>1361</v>
      </c>
      <c r="E157" s="255" t="s">
        <v>1</v>
      </c>
      <c r="F157" s="256" t="s">
        <v>2526</v>
      </c>
      <c r="G157" s="253"/>
      <c r="H157" s="257">
        <v>2</v>
      </c>
      <c r="I157" s="258"/>
      <c r="J157" s="253"/>
      <c r="K157" s="253"/>
      <c r="L157" s="259"/>
      <c r="M157" s="260"/>
      <c r="N157" s="261"/>
      <c r="O157" s="261"/>
      <c r="P157" s="261"/>
      <c r="Q157" s="261"/>
      <c r="R157" s="261"/>
      <c r="S157" s="261"/>
      <c r="T157" s="26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3" t="s">
        <v>1361</v>
      </c>
      <c r="AU157" s="263" t="s">
        <v>88</v>
      </c>
      <c r="AV157" s="13" t="s">
        <v>88</v>
      </c>
      <c r="AW157" s="13" t="s">
        <v>34</v>
      </c>
      <c r="AX157" s="13" t="s">
        <v>78</v>
      </c>
      <c r="AY157" s="263" t="s">
        <v>159</v>
      </c>
    </row>
    <row r="158" s="14" customFormat="1">
      <c r="A158" s="14"/>
      <c r="B158" s="264"/>
      <c r="C158" s="265"/>
      <c r="D158" s="254" t="s">
        <v>1361</v>
      </c>
      <c r="E158" s="266" t="s">
        <v>1</v>
      </c>
      <c r="F158" s="267" t="s">
        <v>1363</v>
      </c>
      <c r="G158" s="265"/>
      <c r="H158" s="268">
        <v>2</v>
      </c>
      <c r="I158" s="269"/>
      <c r="J158" s="265"/>
      <c r="K158" s="265"/>
      <c r="L158" s="270"/>
      <c r="M158" s="271"/>
      <c r="N158" s="272"/>
      <c r="O158" s="272"/>
      <c r="P158" s="272"/>
      <c r="Q158" s="272"/>
      <c r="R158" s="272"/>
      <c r="S158" s="272"/>
      <c r="T158" s="27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4" t="s">
        <v>1361</v>
      </c>
      <c r="AU158" s="274" t="s">
        <v>88</v>
      </c>
      <c r="AV158" s="14" t="s">
        <v>168</v>
      </c>
      <c r="AW158" s="14" t="s">
        <v>34</v>
      </c>
      <c r="AX158" s="14" t="s">
        <v>86</v>
      </c>
      <c r="AY158" s="274" t="s">
        <v>159</v>
      </c>
    </row>
    <row r="159" s="2" customFormat="1" ht="24.15" customHeight="1">
      <c r="A159" s="39"/>
      <c r="B159" s="40"/>
      <c r="C159" s="235" t="s">
        <v>195</v>
      </c>
      <c r="D159" s="235" t="s">
        <v>316</v>
      </c>
      <c r="E159" s="236" t="s">
        <v>2527</v>
      </c>
      <c r="F159" s="237" t="s">
        <v>2528</v>
      </c>
      <c r="G159" s="238" t="s">
        <v>341</v>
      </c>
      <c r="H159" s="239">
        <v>2</v>
      </c>
      <c r="I159" s="240"/>
      <c r="J159" s="241">
        <f>ROUND(I159*H159,2)</f>
        <v>0</v>
      </c>
      <c r="K159" s="242"/>
      <c r="L159" s="45"/>
      <c r="M159" s="243" t="s">
        <v>1</v>
      </c>
      <c r="N159" s="244" t="s">
        <v>43</v>
      </c>
      <c r="O159" s="92"/>
      <c r="P159" s="231">
        <f>O159*H159</f>
        <v>0</v>
      </c>
      <c r="Q159" s="231">
        <v>0.024639999999999999</v>
      </c>
      <c r="R159" s="231">
        <f>Q159*H159</f>
        <v>0.049279999999999997</v>
      </c>
      <c r="S159" s="231">
        <v>0</v>
      </c>
      <c r="T159" s="232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3" t="s">
        <v>168</v>
      </c>
      <c r="AT159" s="233" t="s">
        <v>316</v>
      </c>
      <c r="AU159" s="233" t="s">
        <v>88</v>
      </c>
      <c r="AY159" s="18" t="s">
        <v>159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8" t="s">
        <v>86</v>
      </c>
      <c r="BK159" s="234">
        <f>ROUND(I159*H159,2)</f>
        <v>0</v>
      </c>
      <c r="BL159" s="18" t="s">
        <v>168</v>
      </c>
      <c r="BM159" s="233" t="s">
        <v>2529</v>
      </c>
    </row>
    <row r="160" s="15" customFormat="1">
      <c r="A160" s="15"/>
      <c r="B160" s="275"/>
      <c r="C160" s="276"/>
      <c r="D160" s="254" t="s">
        <v>1361</v>
      </c>
      <c r="E160" s="277" t="s">
        <v>1</v>
      </c>
      <c r="F160" s="278" t="s">
        <v>2505</v>
      </c>
      <c r="G160" s="276"/>
      <c r="H160" s="277" t="s">
        <v>1</v>
      </c>
      <c r="I160" s="279"/>
      <c r="J160" s="276"/>
      <c r="K160" s="276"/>
      <c r="L160" s="280"/>
      <c r="M160" s="281"/>
      <c r="N160" s="282"/>
      <c r="O160" s="282"/>
      <c r="P160" s="282"/>
      <c r="Q160" s="282"/>
      <c r="R160" s="282"/>
      <c r="S160" s="282"/>
      <c r="T160" s="28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84" t="s">
        <v>1361</v>
      </c>
      <c r="AU160" s="284" t="s">
        <v>88</v>
      </c>
      <c r="AV160" s="15" t="s">
        <v>86</v>
      </c>
      <c r="AW160" s="15" t="s">
        <v>34</v>
      </c>
      <c r="AX160" s="15" t="s">
        <v>78</v>
      </c>
      <c r="AY160" s="284" t="s">
        <v>159</v>
      </c>
    </row>
    <row r="161" s="13" customFormat="1">
      <c r="A161" s="13"/>
      <c r="B161" s="252"/>
      <c r="C161" s="253"/>
      <c r="D161" s="254" t="s">
        <v>1361</v>
      </c>
      <c r="E161" s="255" t="s">
        <v>1</v>
      </c>
      <c r="F161" s="256" t="s">
        <v>2530</v>
      </c>
      <c r="G161" s="253"/>
      <c r="H161" s="257">
        <v>2</v>
      </c>
      <c r="I161" s="258"/>
      <c r="J161" s="253"/>
      <c r="K161" s="253"/>
      <c r="L161" s="259"/>
      <c r="M161" s="260"/>
      <c r="N161" s="261"/>
      <c r="O161" s="261"/>
      <c r="P161" s="261"/>
      <c r="Q161" s="261"/>
      <c r="R161" s="261"/>
      <c r="S161" s="261"/>
      <c r="T161" s="26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3" t="s">
        <v>1361</v>
      </c>
      <c r="AU161" s="263" t="s">
        <v>88</v>
      </c>
      <c r="AV161" s="13" t="s">
        <v>88</v>
      </c>
      <c r="AW161" s="13" t="s">
        <v>34</v>
      </c>
      <c r="AX161" s="13" t="s">
        <v>78</v>
      </c>
      <c r="AY161" s="263" t="s">
        <v>159</v>
      </c>
    </row>
    <row r="162" s="14" customFormat="1">
      <c r="A162" s="14"/>
      <c r="B162" s="264"/>
      <c r="C162" s="265"/>
      <c r="D162" s="254" t="s">
        <v>1361</v>
      </c>
      <c r="E162" s="266" t="s">
        <v>1</v>
      </c>
      <c r="F162" s="267" t="s">
        <v>1363</v>
      </c>
      <c r="G162" s="265"/>
      <c r="H162" s="268">
        <v>2</v>
      </c>
      <c r="I162" s="269"/>
      <c r="J162" s="265"/>
      <c r="K162" s="265"/>
      <c r="L162" s="270"/>
      <c r="M162" s="271"/>
      <c r="N162" s="272"/>
      <c r="O162" s="272"/>
      <c r="P162" s="272"/>
      <c r="Q162" s="272"/>
      <c r="R162" s="272"/>
      <c r="S162" s="272"/>
      <c r="T162" s="27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4" t="s">
        <v>1361</v>
      </c>
      <c r="AU162" s="274" t="s">
        <v>88</v>
      </c>
      <c r="AV162" s="14" t="s">
        <v>168</v>
      </c>
      <c r="AW162" s="14" t="s">
        <v>34</v>
      </c>
      <c r="AX162" s="14" t="s">
        <v>86</v>
      </c>
      <c r="AY162" s="274" t="s">
        <v>159</v>
      </c>
    </row>
    <row r="163" s="2" customFormat="1" ht="16.5" customHeight="1">
      <c r="A163" s="39"/>
      <c r="B163" s="40"/>
      <c r="C163" s="220" t="s">
        <v>201</v>
      </c>
      <c r="D163" s="220" t="s">
        <v>163</v>
      </c>
      <c r="E163" s="221" t="s">
        <v>2531</v>
      </c>
      <c r="F163" s="222" t="s">
        <v>2532</v>
      </c>
      <c r="G163" s="223" t="s">
        <v>166</v>
      </c>
      <c r="H163" s="224">
        <v>4</v>
      </c>
      <c r="I163" s="225"/>
      <c r="J163" s="226">
        <f>ROUND(I163*H163,2)</f>
        <v>0</v>
      </c>
      <c r="K163" s="227"/>
      <c r="L163" s="228"/>
      <c r="M163" s="229" t="s">
        <v>1</v>
      </c>
      <c r="N163" s="230" t="s">
        <v>43</v>
      </c>
      <c r="O163" s="92"/>
      <c r="P163" s="231">
        <f>O163*H163</f>
        <v>0</v>
      </c>
      <c r="Q163" s="231">
        <v>0.52600000000000002</v>
      </c>
      <c r="R163" s="231">
        <f>Q163*H163</f>
        <v>2.1040000000000001</v>
      </c>
      <c r="S163" s="231">
        <v>0</v>
      </c>
      <c r="T163" s="232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3" t="s">
        <v>167</v>
      </c>
      <c r="AT163" s="233" t="s">
        <v>163</v>
      </c>
      <c r="AU163" s="233" t="s">
        <v>88</v>
      </c>
      <c r="AY163" s="18" t="s">
        <v>159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8" t="s">
        <v>86</v>
      </c>
      <c r="BK163" s="234">
        <f>ROUND(I163*H163,2)</f>
        <v>0</v>
      </c>
      <c r="BL163" s="18" t="s">
        <v>168</v>
      </c>
      <c r="BM163" s="233" t="s">
        <v>2533</v>
      </c>
    </row>
    <row r="164" s="2" customFormat="1" ht="24.15" customHeight="1">
      <c r="A164" s="39"/>
      <c r="B164" s="40"/>
      <c r="C164" s="235" t="s">
        <v>205</v>
      </c>
      <c r="D164" s="235" t="s">
        <v>316</v>
      </c>
      <c r="E164" s="236" t="s">
        <v>2534</v>
      </c>
      <c r="F164" s="237" t="s">
        <v>2535</v>
      </c>
      <c r="G164" s="238" t="s">
        <v>341</v>
      </c>
      <c r="H164" s="239">
        <v>10.25</v>
      </c>
      <c r="I164" s="240"/>
      <c r="J164" s="241">
        <f>ROUND(I164*H164,2)</f>
        <v>0</v>
      </c>
      <c r="K164" s="242"/>
      <c r="L164" s="45"/>
      <c r="M164" s="243" t="s">
        <v>1</v>
      </c>
      <c r="N164" s="244" t="s">
        <v>43</v>
      </c>
      <c r="O164" s="92"/>
      <c r="P164" s="231">
        <f>O164*H164</f>
        <v>0</v>
      </c>
      <c r="Q164" s="231">
        <v>0</v>
      </c>
      <c r="R164" s="231">
        <f>Q164*H164</f>
        <v>0</v>
      </c>
      <c r="S164" s="231">
        <v>0</v>
      </c>
      <c r="T164" s="232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3" t="s">
        <v>168</v>
      </c>
      <c r="AT164" s="233" t="s">
        <v>316</v>
      </c>
      <c r="AU164" s="233" t="s">
        <v>88</v>
      </c>
      <c r="AY164" s="18" t="s">
        <v>159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8" t="s">
        <v>86</v>
      </c>
      <c r="BK164" s="234">
        <f>ROUND(I164*H164,2)</f>
        <v>0</v>
      </c>
      <c r="BL164" s="18" t="s">
        <v>168</v>
      </c>
      <c r="BM164" s="233" t="s">
        <v>2536</v>
      </c>
    </row>
    <row r="165" s="15" customFormat="1">
      <c r="A165" s="15"/>
      <c r="B165" s="275"/>
      <c r="C165" s="276"/>
      <c r="D165" s="254" t="s">
        <v>1361</v>
      </c>
      <c r="E165" s="277" t="s">
        <v>1</v>
      </c>
      <c r="F165" s="278" t="s">
        <v>2505</v>
      </c>
      <c r="G165" s="276"/>
      <c r="H165" s="277" t="s">
        <v>1</v>
      </c>
      <c r="I165" s="279"/>
      <c r="J165" s="276"/>
      <c r="K165" s="276"/>
      <c r="L165" s="280"/>
      <c r="M165" s="281"/>
      <c r="N165" s="282"/>
      <c r="O165" s="282"/>
      <c r="P165" s="282"/>
      <c r="Q165" s="282"/>
      <c r="R165" s="282"/>
      <c r="S165" s="282"/>
      <c r="T165" s="283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84" t="s">
        <v>1361</v>
      </c>
      <c r="AU165" s="284" t="s">
        <v>88</v>
      </c>
      <c r="AV165" s="15" t="s">
        <v>86</v>
      </c>
      <c r="AW165" s="15" t="s">
        <v>34</v>
      </c>
      <c r="AX165" s="15" t="s">
        <v>78</v>
      </c>
      <c r="AY165" s="284" t="s">
        <v>159</v>
      </c>
    </row>
    <row r="166" s="15" customFormat="1">
      <c r="A166" s="15"/>
      <c r="B166" s="275"/>
      <c r="C166" s="276"/>
      <c r="D166" s="254" t="s">
        <v>1361</v>
      </c>
      <c r="E166" s="277" t="s">
        <v>1</v>
      </c>
      <c r="F166" s="278" t="s">
        <v>2537</v>
      </c>
      <c r="G166" s="276"/>
      <c r="H166" s="277" t="s">
        <v>1</v>
      </c>
      <c r="I166" s="279"/>
      <c r="J166" s="276"/>
      <c r="K166" s="276"/>
      <c r="L166" s="280"/>
      <c r="M166" s="281"/>
      <c r="N166" s="282"/>
      <c r="O166" s="282"/>
      <c r="P166" s="282"/>
      <c r="Q166" s="282"/>
      <c r="R166" s="282"/>
      <c r="S166" s="282"/>
      <c r="T166" s="28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84" t="s">
        <v>1361</v>
      </c>
      <c r="AU166" s="284" t="s">
        <v>88</v>
      </c>
      <c r="AV166" s="15" t="s">
        <v>86</v>
      </c>
      <c r="AW166" s="15" t="s">
        <v>34</v>
      </c>
      <c r="AX166" s="15" t="s">
        <v>78</v>
      </c>
      <c r="AY166" s="284" t="s">
        <v>159</v>
      </c>
    </row>
    <row r="167" s="13" customFormat="1">
      <c r="A167" s="13"/>
      <c r="B167" s="252"/>
      <c r="C167" s="253"/>
      <c r="D167" s="254" t="s">
        <v>1361</v>
      </c>
      <c r="E167" s="255" t="s">
        <v>1</v>
      </c>
      <c r="F167" s="256" t="s">
        <v>2538</v>
      </c>
      <c r="G167" s="253"/>
      <c r="H167" s="257">
        <v>4.5</v>
      </c>
      <c r="I167" s="258"/>
      <c r="J167" s="253"/>
      <c r="K167" s="253"/>
      <c r="L167" s="259"/>
      <c r="M167" s="260"/>
      <c r="N167" s="261"/>
      <c r="O167" s="261"/>
      <c r="P167" s="261"/>
      <c r="Q167" s="261"/>
      <c r="R167" s="261"/>
      <c r="S167" s="261"/>
      <c r="T167" s="26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3" t="s">
        <v>1361</v>
      </c>
      <c r="AU167" s="263" t="s">
        <v>88</v>
      </c>
      <c r="AV167" s="13" t="s">
        <v>88</v>
      </c>
      <c r="AW167" s="13" t="s">
        <v>34</v>
      </c>
      <c r="AX167" s="13" t="s">
        <v>78</v>
      </c>
      <c r="AY167" s="263" t="s">
        <v>159</v>
      </c>
    </row>
    <row r="168" s="15" customFormat="1">
      <c r="A168" s="15"/>
      <c r="B168" s="275"/>
      <c r="C168" s="276"/>
      <c r="D168" s="254" t="s">
        <v>1361</v>
      </c>
      <c r="E168" s="277" t="s">
        <v>1</v>
      </c>
      <c r="F168" s="278" t="s">
        <v>2539</v>
      </c>
      <c r="G168" s="276"/>
      <c r="H168" s="277" t="s">
        <v>1</v>
      </c>
      <c r="I168" s="279"/>
      <c r="J168" s="276"/>
      <c r="K168" s="276"/>
      <c r="L168" s="280"/>
      <c r="M168" s="281"/>
      <c r="N168" s="282"/>
      <c r="O168" s="282"/>
      <c r="P168" s="282"/>
      <c r="Q168" s="282"/>
      <c r="R168" s="282"/>
      <c r="S168" s="282"/>
      <c r="T168" s="283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4" t="s">
        <v>1361</v>
      </c>
      <c r="AU168" s="284" t="s">
        <v>88</v>
      </c>
      <c r="AV168" s="15" t="s">
        <v>86</v>
      </c>
      <c r="AW168" s="15" t="s">
        <v>34</v>
      </c>
      <c r="AX168" s="15" t="s">
        <v>78</v>
      </c>
      <c r="AY168" s="284" t="s">
        <v>159</v>
      </c>
    </row>
    <row r="169" s="13" customFormat="1">
      <c r="A169" s="13"/>
      <c r="B169" s="252"/>
      <c r="C169" s="253"/>
      <c r="D169" s="254" t="s">
        <v>1361</v>
      </c>
      <c r="E169" s="255" t="s">
        <v>1</v>
      </c>
      <c r="F169" s="256" t="s">
        <v>2540</v>
      </c>
      <c r="G169" s="253"/>
      <c r="H169" s="257">
        <v>5.75</v>
      </c>
      <c r="I169" s="258"/>
      <c r="J169" s="253"/>
      <c r="K169" s="253"/>
      <c r="L169" s="259"/>
      <c r="M169" s="260"/>
      <c r="N169" s="261"/>
      <c r="O169" s="261"/>
      <c r="P169" s="261"/>
      <c r="Q169" s="261"/>
      <c r="R169" s="261"/>
      <c r="S169" s="261"/>
      <c r="T169" s="26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3" t="s">
        <v>1361</v>
      </c>
      <c r="AU169" s="263" t="s">
        <v>88</v>
      </c>
      <c r="AV169" s="13" t="s">
        <v>88</v>
      </c>
      <c r="AW169" s="13" t="s">
        <v>34</v>
      </c>
      <c r="AX169" s="13" t="s">
        <v>78</v>
      </c>
      <c r="AY169" s="263" t="s">
        <v>159</v>
      </c>
    </row>
    <row r="170" s="14" customFormat="1">
      <c r="A170" s="14"/>
      <c r="B170" s="264"/>
      <c r="C170" s="265"/>
      <c r="D170" s="254" t="s">
        <v>1361</v>
      </c>
      <c r="E170" s="266" t="s">
        <v>1</v>
      </c>
      <c r="F170" s="267" t="s">
        <v>1363</v>
      </c>
      <c r="G170" s="265"/>
      <c r="H170" s="268">
        <v>10.25</v>
      </c>
      <c r="I170" s="269"/>
      <c r="J170" s="265"/>
      <c r="K170" s="265"/>
      <c r="L170" s="270"/>
      <c r="M170" s="271"/>
      <c r="N170" s="272"/>
      <c r="O170" s="272"/>
      <c r="P170" s="272"/>
      <c r="Q170" s="272"/>
      <c r="R170" s="272"/>
      <c r="S170" s="272"/>
      <c r="T170" s="27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4" t="s">
        <v>1361</v>
      </c>
      <c r="AU170" s="274" t="s">
        <v>88</v>
      </c>
      <c r="AV170" s="14" t="s">
        <v>168</v>
      </c>
      <c r="AW170" s="14" t="s">
        <v>34</v>
      </c>
      <c r="AX170" s="14" t="s">
        <v>86</v>
      </c>
      <c r="AY170" s="274" t="s">
        <v>159</v>
      </c>
    </row>
    <row r="171" s="2" customFormat="1" ht="16.5" customHeight="1">
      <c r="A171" s="39"/>
      <c r="B171" s="40"/>
      <c r="C171" s="220" t="s">
        <v>209</v>
      </c>
      <c r="D171" s="220" t="s">
        <v>163</v>
      </c>
      <c r="E171" s="221" t="s">
        <v>2541</v>
      </c>
      <c r="F171" s="222" t="s">
        <v>2542</v>
      </c>
      <c r="G171" s="223" t="s">
        <v>341</v>
      </c>
      <c r="H171" s="224">
        <v>5.75</v>
      </c>
      <c r="I171" s="225"/>
      <c r="J171" s="226">
        <f>ROUND(I171*H171,2)</f>
        <v>0</v>
      </c>
      <c r="K171" s="227"/>
      <c r="L171" s="228"/>
      <c r="M171" s="229" t="s">
        <v>1</v>
      </c>
      <c r="N171" s="230" t="s">
        <v>43</v>
      </c>
      <c r="O171" s="92"/>
      <c r="P171" s="231">
        <f>O171*H171</f>
        <v>0</v>
      </c>
      <c r="Q171" s="231">
        <v>0.0045700000000000003</v>
      </c>
      <c r="R171" s="231">
        <f>Q171*H171</f>
        <v>0.026277500000000002</v>
      </c>
      <c r="S171" s="231">
        <v>0</v>
      </c>
      <c r="T171" s="232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3" t="s">
        <v>167</v>
      </c>
      <c r="AT171" s="233" t="s">
        <v>163</v>
      </c>
      <c r="AU171" s="233" t="s">
        <v>88</v>
      </c>
      <c r="AY171" s="18" t="s">
        <v>159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8" t="s">
        <v>86</v>
      </c>
      <c r="BK171" s="234">
        <f>ROUND(I171*H171,2)</f>
        <v>0</v>
      </c>
      <c r="BL171" s="18" t="s">
        <v>168</v>
      </c>
      <c r="BM171" s="233" t="s">
        <v>2543</v>
      </c>
    </row>
    <row r="172" s="15" customFormat="1">
      <c r="A172" s="15"/>
      <c r="B172" s="275"/>
      <c r="C172" s="276"/>
      <c r="D172" s="254" t="s">
        <v>1361</v>
      </c>
      <c r="E172" s="277" t="s">
        <v>1</v>
      </c>
      <c r="F172" s="278" t="s">
        <v>2539</v>
      </c>
      <c r="G172" s="276"/>
      <c r="H172" s="277" t="s">
        <v>1</v>
      </c>
      <c r="I172" s="279"/>
      <c r="J172" s="276"/>
      <c r="K172" s="276"/>
      <c r="L172" s="280"/>
      <c r="M172" s="281"/>
      <c r="N172" s="282"/>
      <c r="O172" s="282"/>
      <c r="P172" s="282"/>
      <c r="Q172" s="282"/>
      <c r="R172" s="282"/>
      <c r="S172" s="282"/>
      <c r="T172" s="28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84" t="s">
        <v>1361</v>
      </c>
      <c r="AU172" s="284" t="s">
        <v>88</v>
      </c>
      <c r="AV172" s="15" t="s">
        <v>86</v>
      </c>
      <c r="AW172" s="15" t="s">
        <v>34</v>
      </c>
      <c r="AX172" s="15" t="s">
        <v>78</v>
      </c>
      <c r="AY172" s="284" t="s">
        <v>159</v>
      </c>
    </row>
    <row r="173" s="13" customFormat="1">
      <c r="A173" s="13"/>
      <c r="B173" s="252"/>
      <c r="C173" s="253"/>
      <c r="D173" s="254" t="s">
        <v>1361</v>
      </c>
      <c r="E173" s="255" t="s">
        <v>1</v>
      </c>
      <c r="F173" s="256" t="s">
        <v>2540</v>
      </c>
      <c r="G173" s="253"/>
      <c r="H173" s="257">
        <v>5.75</v>
      </c>
      <c r="I173" s="258"/>
      <c r="J173" s="253"/>
      <c r="K173" s="253"/>
      <c r="L173" s="259"/>
      <c r="M173" s="260"/>
      <c r="N173" s="261"/>
      <c r="O173" s="261"/>
      <c r="P173" s="261"/>
      <c r="Q173" s="261"/>
      <c r="R173" s="261"/>
      <c r="S173" s="261"/>
      <c r="T173" s="26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3" t="s">
        <v>1361</v>
      </c>
      <c r="AU173" s="263" t="s">
        <v>88</v>
      </c>
      <c r="AV173" s="13" t="s">
        <v>88</v>
      </c>
      <c r="AW173" s="13" t="s">
        <v>34</v>
      </c>
      <c r="AX173" s="13" t="s">
        <v>86</v>
      </c>
      <c r="AY173" s="263" t="s">
        <v>159</v>
      </c>
    </row>
    <row r="174" s="2" customFormat="1" ht="16.5" customHeight="1">
      <c r="A174" s="39"/>
      <c r="B174" s="40"/>
      <c r="C174" s="220" t="s">
        <v>213</v>
      </c>
      <c r="D174" s="220" t="s">
        <v>163</v>
      </c>
      <c r="E174" s="221" t="s">
        <v>2544</v>
      </c>
      <c r="F174" s="222" t="s">
        <v>2545</v>
      </c>
      <c r="G174" s="223" t="s">
        <v>341</v>
      </c>
      <c r="H174" s="224">
        <v>4.5</v>
      </c>
      <c r="I174" s="225"/>
      <c r="J174" s="226">
        <f>ROUND(I174*H174,2)</f>
        <v>0</v>
      </c>
      <c r="K174" s="227"/>
      <c r="L174" s="228"/>
      <c r="M174" s="229" t="s">
        <v>1</v>
      </c>
      <c r="N174" s="230" t="s">
        <v>43</v>
      </c>
      <c r="O174" s="92"/>
      <c r="P174" s="231">
        <f>O174*H174</f>
        <v>0</v>
      </c>
      <c r="Q174" s="231">
        <v>0.0071199999999999996</v>
      </c>
      <c r="R174" s="231">
        <f>Q174*H174</f>
        <v>0.032039999999999999</v>
      </c>
      <c r="S174" s="231">
        <v>0</v>
      </c>
      <c r="T174" s="232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3" t="s">
        <v>167</v>
      </c>
      <c r="AT174" s="233" t="s">
        <v>163</v>
      </c>
      <c r="AU174" s="233" t="s">
        <v>88</v>
      </c>
      <c r="AY174" s="18" t="s">
        <v>159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8" t="s">
        <v>86</v>
      </c>
      <c r="BK174" s="234">
        <f>ROUND(I174*H174,2)</f>
        <v>0</v>
      </c>
      <c r="BL174" s="18" t="s">
        <v>168</v>
      </c>
      <c r="BM174" s="233" t="s">
        <v>2546</v>
      </c>
    </row>
    <row r="175" s="15" customFormat="1">
      <c r="A175" s="15"/>
      <c r="B175" s="275"/>
      <c r="C175" s="276"/>
      <c r="D175" s="254" t="s">
        <v>1361</v>
      </c>
      <c r="E175" s="277" t="s">
        <v>1</v>
      </c>
      <c r="F175" s="278" t="s">
        <v>2537</v>
      </c>
      <c r="G175" s="276"/>
      <c r="H175" s="277" t="s">
        <v>1</v>
      </c>
      <c r="I175" s="279"/>
      <c r="J175" s="276"/>
      <c r="K175" s="276"/>
      <c r="L175" s="280"/>
      <c r="M175" s="281"/>
      <c r="N175" s="282"/>
      <c r="O175" s="282"/>
      <c r="P175" s="282"/>
      <c r="Q175" s="282"/>
      <c r="R175" s="282"/>
      <c r="S175" s="282"/>
      <c r="T175" s="283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84" t="s">
        <v>1361</v>
      </c>
      <c r="AU175" s="284" t="s">
        <v>88</v>
      </c>
      <c r="AV175" s="15" t="s">
        <v>86</v>
      </c>
      <c r="AW175" s="15" t="s">
        <v>34</v>
      </c>
      <c r="AX175" s="15" t="s">
        <v>78</v>
      </c>
      <c r="AY175" s="284" t="s">
        <v>159</v>
      </c>
    </row>
    <row r="176" s="13" customFormat="1">
      <c r="A176" s="13"/>
      <c r="B176" s="252"/>
      <c r="C176" s="253"/>
      <c r="D176" s="254" t="s">
        <v>1361</v>
      </c>
      <c r="E176" s="255" t="s">
        <v>1</v>
      </c>
      <c r="F176" s="256" t="s">
        <v>2538</v>
      </c>
      <c r="G176" s="253"/>
      <c r="H176" s="257">
        <v>4.5</v>
      </c>
      <c r="I176" s="258"/>
      <c r="J176" s="253"/>
      <c r="K176" s="253"/>
      <c r="L176" s="259"/>
      <c r="M176" s="260"/>
      <c r="N176" s="261"/>
      <c r="O176" s="261"/>
      <c r="P176" s="261"/>
      <c r="Q176" s="261"/>
      <c r="R176" s="261"/>
      <c r="S176" s="261"/>
      <c r="T176" s="26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3" t="s">
        <v>1361</v>
      </c>
      <c r="AU176" s="263" t="s">
        <v>88</v>
      </c>
      <c r="AV176" s="13" t="s">
        <v>88</v>
      </c>
      <c r="AW176" s="13" t="s">
        <v>34</v>
      </c>
      <c r="AX176" s="13" t="s">
        <v>78</v>
      </c>
      <c r="AY176" s="263" t="s">
        <v>159</v>
      </c>
    </row>
    <row r="177" s="14" customFormat="1">
      <c r="A177" s="14"/>
      <c r="B177" s="264"/>
      <c r="C177" s="265"/>
      <c r="D177" s="254" t="s">
        <v>1361</v>
      </c>
      <c r="E177" s="266" t="s">
        <v>1</v>
      </c>
      <c r="F177" s="267" t="s">
        <v>1363</v>
      </c>
      <c r="G177" s="265"/>
      <c r="H177" s="268">
        <v>4.5</v>
      </c>
      <c r="I177" s="269"/>
      <c r="J177" s="265"/>
      <c r="K177" s="265"/>
      <c r="L177" s="270"/>
      <c r="M177" s="271"/>
      <c r="N177" s="272"/>
      <c r="O177" s="272"/>
      <c r="P177" s="272"/>
      <c r="Q177" s="272"/>
      <c r="R177" s="272"/>
      <c r="S177" s="272"/>
      <c r="T177" s="27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4" t="s">
        <v>1361</v>
      </c>
      <c r="AU177" s="274" t="s">
        <v>88</v>
      </c>
      <c r="AV177" s="14" t="s">
        <v>168</v>
      </c>
      <c r="AW177" s="14" t="s">
        <v>34</v>
      </c>
      <c r="AX177" s="14" t="s">
        <v>86</v>
      </c>
      <c r="AY177" s="274" t="s">
        <v>159</v>
      </c>
    </row>
    <row r="178" s="2" customFormat="1" ht="16.5" customHeight="1">
      <c r="A178" s="39"/>
      <c r="B178" s="40"/>
      <c r="C178" s="235" t="s">
        <v>217</v>
      </c>
      <c r="D178" s="235" t="s">
        <v>316</v>
      </c>
      <c r="E178" s="236" t="s">
        <v>2547</v>
      </c>
      <c r="F178" s="237" t="s">
        <v>2548</v>
      </c>
      <c r="G178" s="238" t="s">
        <v>1427</v>
      </c>
      <c r="H178" s="239">
        <v>1.0600000000000001</v>
      </c>
      <c r="I178" s="240"/>
      <c r="J178" s="241">
        <f>ROUND(I178*H178,2)</f>
        <v>0</v>
      </c>
      <c r="K178" s="242"/>
      <c r="L178" s="45"/>
      <c r="M178" s="243" t="s">
        <v>1</v>
      </c>
      <c r="N178" s="244" t="s">
        <v>43</v>
      </c>
      <c r="O178" s="92"/>
      <c r="P178" s="231">
        <f>O178*H178</f>
        <v>0</v>
      </c>
      <c r="Q178" s="231">
        <v>0.10445</v>
      </c>
      <c r="R178" s="231">
        <f>Q178*H178</f>
        <v>0.11071700000000001</v>
      </c>
      <c r="S178" s="231">
        <v>0</v>
      </c>
      <c r="T178" s="232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3" t="s">
        <v>168</v>
      </c>
      <c r="AT178" s="233" t="s">
        <v>316</v>
      </c>
      <c r="AU178" s="233" t="s">
        <v>88</v>
      </c>
      <c r="AY178" s="18" t="s">
        <v>159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8" t="s">
        <v>86</v>
      </c>
      <c r="BK178" s="234">
        <f>ROUND(I178*H178,2)</f>
        <v>0</v>
      </c>
      <c r="BL178" s="18" t="s">
        <v>168</v>
      </c>
      <c r="BM178" s="233" t="s">
        <v>2549</v>
      </c>
    </row>
    <row r="179" s="15" customFormat="1">
      <c r="A179" s="15"/>
      <c r="B179" s="275"/>
      <c r="C179" s="276"/>
      <c r="D179" s="254" t="s">
        <v>1361</v>
      </c>
      <c r="E179" s="277" t="s">
        <v>1</v>
      </c>
      <c r="F179" s="278" t="s">
        <v>2505</v>
      </c>
      <c r="G179" s="276"/>
      <c r="H179" s="277" t="s">
        <v>1</v>
      </c>
      <c r="I179" s="279"/>
      <c r="J179" s="276"/>
      <c r="K179" s="276"/>
      <c r="L179" s="280"/>
      <c r="M179" s="281"/>
      <c r="N179" s="282"/>
      <c r="O179" s="282"/>
      <c r="P179" s="282"/>
      <c r="Q179" s="282"/>
      <c r="R179" s="282"/>
      <c r="S179" s="282"/>
      <c r="T179" s="28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84" t="s">
        <v>1361</v>
      </c>
      <c r="AU179" s="284" t="s">
        <v>88</v>
      </c>
      <c r="AV179" s="15" t="s">
        <v>86</v>
      </c>
      <c r="AW179" s="15" t="s">
        <v>34</v>
      </c>
      <c r="AX179" s="15" t="s">
        <v>78</v>
      </c>
      <c r="AY179" s="284" t="s">
        <v>159</v>
      </c>
    </row>
    <row r="180" s="13" customFormat="1">
      <c r="A180" s="13"/>
      <c r="B180" s="252"/>
      <c r="C180" s="253"/>
      <c r="D180" s="254" t="s">
        <v>1361</v>
      </c>
      <c r="E180" s="255" t="s">
        <v>1</v>
      </c>
      <c r="F180" s="256" t="s">
        <v>2550</v>
      </c>
      <c r="G180" s="253"/>
      <c r="H180" s="257">
        <v>1.0600000000000001</v>
      </c>
      <c r="I180" s="258"/>
      <c r="J180" s="253"/>
      <c r="K180" s="253"/>
      <c r="L180" s="259"/>
      <c r="M180" s="260"/>
      <c r="N180" s="261"/>
      <c r="O180" s="261"/>
      <c r="P180" s="261"/>
      <c r="Q180" s="261"/>
      <c r="R180" s="261"/>
      <c r="S180" s="261"/>
      <c r="T180" s="26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3" t="s">
        <v>1361</v>
      </c>
      <c r="AU180" s="263" t="s">
        <v>88</v>
      </c>
      <c r="AV180" s="13" t="s">
        <v>88</v>
      </c>
      <c r="AW180" s="13" t="s">
        <v>34</v>
      </c>
      <c r="AX180" s="13" t="s">
        <v>78</v>
      </c>
      <c r="AY180" s="263" t="s">
        <v>159</v>
      </c>
    </row>
    <row r="181" s="14" customFormat="1">
      <c r="A181" s="14"/>
      <c r="B181" s="264"/>
      <c r="C181" s="265"/>
      <c r="D181" s="254" t="s">
        <v>1361</v>
      </c>
      <c r="E181" s="266" t="s">
        <v>1</v>
      </c>
      <c r="F181" s="267" t="s">
        <v>1363</v>
      </c>
      <c r="G181" s="265"/>
      <c r="H181" s="268">
        <v>1.0600000000000001</v>
      </c>
      <c r="I181" s="269"/>
      <c r="J181" s="265"/>
      <c r="K181" s="265"/>
      <c r="L181" s="270"/>
      <c r="M181" s="271"/>
      <c r="N181" s="272"/>
      <c r="O181" s="272"/>
      <c r="P181" s="272"/>
      <c r="Q181" s="272"/>
      <c r="R181" s="272"/>
      <c r="S181" s="272"/>
      <c r="T181" s="27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4" t="s">
        <v>1361</v>
      </c>
      <c r="AU181" s="274" t="s">
        <v>88</v>
      </c>
      <c r="AV181" s="14" t="s">
        <v>168</v>
      </c>
      <c r="AW181" s="14" t="s">
        <v>34</v>
      </c>
      <c r="AX181" s="14" t="s">
        <v>86</v>
      </c>
      <c r="AY181" s="274" t="s">
        <v>159</v>
      </c>
    </row>
    <row r="182" s="2" customFormat="1" ht="24.15" customHeight="1">
      <c r="A182" s="39"/>
      <c r="B182" s="40"/>
      <c r="C182" s="220" t="s">
        <v>8</v>
      </c>
      <c r="D182" s="220" t="s">
        <v>163</v>
      </c>
      <c r="E182" s="221" t="s">
        <v>2551</v>
      </c>
      <c r="F182" s="222" t="s">
        <v>2552</v>
      </c>
      <c r="G182" s="223" t="s">
        <v>166</v>
      </c>
      <c r="H182" s="224">
        <v>1</v>
      </c>
      <c r="I182" s="225"/>
      <c r="J182" s="226">
        <f>ROUND(I182*H182,2)</f>
        <v>0</v>
      </c>
      <c r="K182" s="227"/>
      <c r="L182" s="228"/>
      <c r="M182" s="229" t="s">
        <v>1</v>
      </c>
      <c r="N182" s="230" t="s">
        <v>43</v>
      </c>
      <c r="O182" s="92"/>
      <c r="P182" s="231">
        <f>O182*H182</f>
        <v>0</v>
      </c>
      <c r="Q182" s="231">
        <v>1.0589999999999999</v>
      </c>
      <c r="R182" s="231">
        <f>Q182*H182</f>
        <v>1.0589999999999999</v>
      </c>
      <c r="S182" s="231">
        <v>0</v>
      </c>
      <c r="T182" s="232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3" t="s">
        <v>167</v>
      </c>
      <c r="AT182" s="233" t="s">
        <v>163</v>
      </c>
      <c r="AU182" s="233" t="s">
        <v>88</v>
      </c>
      <c r="AY182" s="18" t="s">
        <v>159</v>
      </c>
      <c r="BE182" s="234">
        <f>IF(N182="základní",J182,0)</f>
        <v>0</v>
      </c>
      <c r="BF182" s="234">
        <f>IF(N182="snížená",J182,0)</f>
        <v>0</v>
      </c>
      <c r="BG182" s="234">
        <f>IF(N182="zákl. přenesená",J182,0)</f>
        <v>0</v>
      </c>
      <c r="BH182" s="234">
        <f>IF(N182="sníž. přenesená",J182,0)</f>
        <v>0</v>
      </c>
      <c r="BI182" s="234">
        <f>IF(N182="nulová",J182,0)</f>
        <v>0</v>
      </c>
      <c r="BJ182" s="18" t="s">
        <v>86</v>
      </c>
      <c r="BK182" s="234">
        <f>ROUND(I182*H182,2)</f>
        <v>0</v>
      </c>
      <c r="BL182" s="18" t="s">
        <v>168</v>
      </c>
      <c r="BM182" s="233" t="s">
        <v>2553</v>
      </c>
    </row>
    <row r="183" s="2" customFormat="1" ht="16.5" customHeight="1">
      <c r="A183" s="39"/>
      <c r="B183" s="40"/>
      <c r="C183" s="235" t="s">
        <v>224</v>
      </c>
      <c r="D183" s="235" t="s">
        <v>316</v>
      </c>
      <c r="E183" s="236" t="s">
        <v>2554</v>
      </c>
      <c r="F183" s="237" t="s">
        <v>2555</v>
      </c>
      <c r="G183" s="238" t="s">
        <v>1373</v>
      </c>
      <c r="H183" s="239">
        <v>4.1550000000000002</v>
      </c>
      <c r="I183" s="240"/>
      <c r="J183" s="241">
        <f>ROUND(I183*H183,2)</f>
        <v>0</v>
      </c>
      <c r="K183" s="242"/>
      <c r="L183" s="45"/>
      <c r="M183" s="243" t="s">
        <v>1</v>
      </c>
      <c r="N183" s="244" t="s">
        <v>43</v>
      </c>
      <c r="O183" s="92"/>
      <c r="P183" s="231">
        <f>O183*H183</f>
        <v>0</v>
      </c>
      <c r="Q183" s="231">
        <v>0</v>
      </c>
      <c r="R183" s="231">
        <f>Q183*H183</f>
        <v>0</v>
      </c>
      <c r="S183" s="231">
        <v>0</v>
      </c>
      <c r="T183" s="232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3" t="s">
        <v>168</v>
      </c>
      <c r="AT183" s="233" t="s">
        <v>316</v>
      </c>
      <c r="AU183" s="233" t="s">
        <v>88</v>
      </c>
      <c r="AY183" s="18" t="s">
        <v>159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8" t="s">
        <v>86</v>
      </c>
      <c r="BK183" s="234">
        <f>ROUND(I183*H183,2)</f>
        <v>0</v>
      </c>
      <c r="BL183" s="18" t="s">
        <v>168</v>
      </c>
      <c r="BM183" s="233" t="s">
        <v>2556</v>
      </c>
    </row>
    <row r="184" s="15" customFormat="1">
      <c r="A184" s="15"/>
      <c r="B184" s="275"/>
      <c r="C184" s="276"/>
      <c r="D184" s="254" t="s">
        <v>1361</v>
      </c>
      <c r="E184" s="277" t="s">
        <v>1</v>
      </c>
      <c r="F184" s="278" t="s">
        <v>2505</v>
      </c>
      <c r="G184" s="276"/>
      <c r="H184" s="277" t="s">
        <v>1</v>
      </c>
      <c r="I184" s="279"/>
      <c r="J184" s="276"/>
      <c r="K184" s="276"/>
      <c r="L184" s="280"/>
      <c r="M184" s="281"/>
      <c r="N184" s="282"/>
      <c r="O184" s="282"/>
      <c r="P184" s="282"/>
      <c r="Q184" s="282"/>
      <c r="R184" s="282"/>
      <c r="S184" s="282"/>
      <c r="T184" s="283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84" t="s">
        <v>1361</v>
      </c>
      <c r="AU184" s="284" t="s">
        <v>88</v>
      </c>
      <c r="AV184" s="15" t="s">
        <v>86</v>
      </c>
      <c r="AW184" s="15" t="s">
        <v>34</v>
      </c>
      <c r="AX184" s="15" t="s">
        <v>78</v>
      </c>
      <c r="AY184" s="284" t="s">
        <v>159</v>
      </c>
    </row>
    <row r="185" s="15" customFormat="1">
      <c r="A185" s="15"/>
      <c r="B185" s="275"/>
      <c r="C185" s="276"/>
      <c r="D185" s="254" t="s">
        <v>1361</v>
      </c>
      <c r="E185" s="277" t="s">
        <v>1</v>
      </c>
      <c r="F185" s="278" t="s">
        <v>2557</v>
      </c>
      <c r="G185" s="276"/>
      <c r="H185" s="277" t="s">
        <v>1</v>
      </c>
      <c r="I185" s="279"/>
      <c r="J185" s="276"/>
      <c r="K185" s="276"/>
      <c r="L185" s="280"/>
      <c r="M185" s="281"/>
      <c r="N185" s="282"/>
      <c r="O185" s="282"/>
      <c r="P185" s="282"/>
      <c r="Q185" s="282"/>
      <c r="R185" s="282"/>
      <c r="S185" s="282"/>
      <c r="T185" s="283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84" t="s">
        <v>1361</v>
      </c>
      <c r="AU185" s="284" t="s">
        <v>88</v>
      </c>
      <c r="AV185" s="15" t="s">
        <v>86</v>
      </c>
      <c r="AW185" s="15" t="s">
        <v>34</v>
      </c>
      <c r="AX185" s="15" t="s">
        <v>78</v>
      </c>
      <c r="AY185" s="284" t="s">
        <v>159</v>
      </c>
    </row>
    <row r="186" s="13" customFormat="1">
      <c r="A186" s="13"/>
      <c r="B186" s="252"/>
      <c r="C186" s="253"/>
      <c r="D186" s="254" t="s">
        <v>1361</v>
      </c>
      <c r="E186" s="255" t="s">
        <v>1</v>
      </c>
      <c r="F186" s="256" t="s">
        <v>2558</v>
      </c>
      <c r="G186" s="253"/>
      <c r="H186" s="257">
        <v>4.1550000000000002</v>
      </c>
      <c r="I186" s="258"/>
      <c r="J186" s="253"/>
      <c r="K186" s="253"/>
      <c r="L186" s="259"/>
      <c r="M186" s="260"/>
      <c r="N186" s="261"/>
      <c r="O186" s="261"/>
      <c r="P186" s="261"/>
      <c r="Q186" s="261"/>
      <c r="R186" s="261"/>
      <c r="S186" s="261"/>
      <c r="T186" s="26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3" t="s">
        <v>1361</v>
      </c>
      <c r="AU186" s="263" t="s">
        <v>88</v>
      </c>
      <c r="AV186" s="13" t="s">
        <v>88</v>
      </c>
      <c r="AW186" s="13" t="s">
        <v>34</v>
      </c>
      <c r="AX186" s="13" t="s">
        <v>78</v>
      </c>
      <c r="AY186" s="263" t="s">
        <v>159</v>
      </c>
    </row>
    <row r="187" s="14" customFormat="1">
      <c r="A187" s="14"/>
      <c r="B187" s="264"/>
      <c r="C187" s="265"/>
      <c r="D187" s="254" t="s">
        <v>1361</v>
      </c>
      <c r="E187" s="266" t="s">
        <v>1</v>
      </c>
      <c r="F187" s="267" t="s">
        <v>1363</v>
      </c>
      <c r="G187" s="265"/>
      <c r="H187" s="268">
        <v>4.1550000000000002</v>
      </c>
      <c r="I187" s="269"/>
      <c r="J187" s="265"/>
      <c r="K187" s="265"/>
      <c r="L187" s="270"/>
      <c r="M187" s="271"/>
      <c r="N187" s="272"/>
      <c r="O187" s="272"/>
      <c r="P187" s="272"/>
      <c r="Q187" s="272"/>
      <c r="R187" s="272"/>
      <c r="S187" s="272"/>
      <c r="T187" s="27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4" t="s">
        <v>1361</v>
      </c>
      <c r="AU187" s="274" t="s">
        <v>88</v>
      </c>
      <c r="AV187" s="14" t="s">
        <v>168</v>
      </c>
      <c r="AW187" s="14" t="s">
        <v>34</v>
      </c>
      <c r="AX187" s="14" t="s">
        <v>86</v>
      </c>
      <c r="AY187" s="274" t="s">
        <v>159</v>
      </c>
    </row>
    <row r="188" s="2" customFormat="1" ht="16.5" customHeight="1">
      <c r="A188" s="39"/>
      <c r="B188" s="40"/>
      <c r="C188" s="220" t="s">
        <v>228</v>
      </c>
      <c r="D188" s="220" t="s">
        <v>163</v>
      </c>
      <c r="E188" s="221" t="s">
        <v>2559</v>
      </c>
      <c r="F188" s="222" t="s">
        <v>2560</v>
      </c>
      <c r="G188" s="223" t="s">
        <v>1427</v>
      </c>
      <c r="H188" s="224">
        <v>7.8949999999999996</v>
      </c>
      <c r="I188" s="225"/>
      <c r="J188" s="226">
        <f>ROUND(I188*H188,2)</f>
        <v>0</v>
      </c>
      <c r="K188" s="227"/>
      <c r="L188" s="228"/>
      <c r="M188" s="229" t="s">
        <v>1</v>
      </c>
      <c r="N188" s="230" t="s">
        <v>43</v>
      </c>
      <c r="O188" s="92"/>
      <c r="P188" s="231">
        <f>O188*H188</f>
        <v>0</v>
      </c>
      <c r="Q188" s="231">
        <v>1</v>
      </c>
      <c r="R188" s="231">
        <f>Q188*H188</f>
        <v>7.8949999999999996</v>
      </c>
      <c r="S188" s="231">
        <v>0</v>
      </c>
      <c r="T188" s="232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3" t="s">
        <v>167</v>
      </c>
      <c r="AT188" s="233" t="s">
        <v>163</v>
      </c>
      <c r="AU188" s="233" t="s">
        <v>88</v>
      </c>
      <c r="AY188" s="18" t="s">
        <v>159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8" t="s">
        <v>86</v>
      </c>
      <c r="BK188" s="234">
        <f>ROUND(I188*H188,2)</f>
        <v>0</v>
      </c>
      <c r="BL188" s="18" t="s">
        <v>168</v>
      </c>
      <c r="BM188" s="233" t="s">
        <v>2561</v>
      </c>
    </row>
    <row r="189" s="13" customFormat="1">
      <c r="A189" s="13"/>
      <c r="B189" s="252"/>
      <c r="C189" s="253"/>
      <c r="D189" s="254" t="s">
        <v>1361</v>
      </c>
      <c r="E189" s="253"/>
      <c r="F189" s="256" t="s">
        <v>2562</v>
      </c>
      <c r="G189" s="253"/>
      <c r="H189" s="257">
        <v>7.8949999999999996</v>
      </c>
      <c r="I189" s="258"/>
      <c r="J189" s="253"/>
      <c r="K189" s="253"/>
      <c r="L189" s="259"/>
      <c r="M189" s="260"/>
      <c r="N189" s="261"/>
      <c r="O189" s="261"/>
      <c r="P189" s="261"/>
      <c r="Q189" s="261"/>
      <c r="R189" s="261"/>
      <c r="S189" s="261"/>
      <c r="T189" s="26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3" t="s">
        <v>1361</v>
      </c>
      <c r="AU189" s="263" t="s">
        <v>88</v>
      </c>
      <c r="AV189" s="13" t="s">
        <v>88</v>
      </c>
      <c r="AW189" s="13" t="s">
        <v>4</v>
      </c>
      <c r="AX189" s="13" t="s">
        <v>86</v>
      </c>
      <c r="AY189" s="263" t="s">
        <v>159</v>
      </c>
    </row>
    <row r="190" s="12" customFormat="1" ht="22.8" customHeight="1">
      <c r="A190" s="12"/>
      <c r="B190" s="204"/>
      <c r="C190" s="205"/>
      <c r="D190" s="206" t="s">
        <v>77</v>
      </c>
      <c r="E190" s="218" t="s">
        <v>168</v>
      </c>
      <c r="F190" s="218" t="s">
        <v>1499</v>
      </c>
      <c r="G190" s="205"/>
      <c r="H190" s="205"/>
      <c r="I190" s="208"/>
      <c r="J190" s="219">
        <f>BK190</f>
        <v>0</v>
      </c>
      <c r="K190" s="205"/>
      <c r="L190" s="210"/>
      <c r="M190" s="211"/>
      <c r="N190" s="212"/>
      <c r="O190" s="212"/>
      <c r="P190" s="213">
        <f>SUM(P191:P205)</f>
        <v>0</v>
      </c>
      <c r="Q190" s="212"/>
      <c r="R190" s="213">
        <f>SUM(R191:R205)</f>
        <v>0.025506480000000002</v>
      </c>
      <c r="S190" s="212"/>
      <c r="T190" s="214">
        <f>SUM(T191:T205)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5" t="s">
        <v>162</v>
      </c>
      <c r="AT190" s="216" t="s">
        <v>77</v>
      </c>
      <c r="AU190" s="216" t="s">
        <v>86</v>
      </c>
      <c r="AY190" s="215" t="s">
        <v>159</v>
      </c>
      <c r="BK190" s="217">
        <f>SUM(BK191:BK205)</f>
        <v>0</v>
      </c>
    </row>
    <row r="191" s="2" customFormat="1" ht="33" customHeight="1">
      <c r="A191" s="39"/>
      <c r="B191" s="40"/>
      <c r="C191" s="235" t="s">
        <v>234</v>
      </c>
      <c r="D191" s="235" t="s">
        <v>316</v>
      </c>
      <c r="E191" s="236" t="s">
        <v>2563</v>
      </c>
      <c r="F191" s="237" t="s">
        <v>2564</v>
      </c>
      <c r="G191" s="238" t="s">
        <v>1419</v>
      </c>
      <c r="H191" s="239">
        <v>7.0339999999999998</v>
      </c>
      <c r="I191" s="240"/>
      <c r="J191" s="241">
        <f>ROUND(I191*H191,2)</f>
        <v>0</v>
      </c>
      <c r="K191" s="242"/>
      <c r="L191" s="45"/>
      <c r="M191" s="243" t="s">
        <v>1</v>
      </c>
      <c r="N191" s="244" t="s">
        <v>43</v>
      </c>
      <c r="O191" s="92"/>
      <c r="P191" s="231">
        <f>O191*H191</f>
        <v>0</v>
      </c>
      <c r="Q191" s="231">
        <v>0</v>
      </c>
      <c r="R191" s="231">
        <f>Q191*H191</f>
        <v>0</v>
      </c>
      <c r="S191" s="231">
        <v>0</v>
      </c>
      <c r="T191" s="232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3" t="s">
        <v>168</v>
      </c>
      <c r="AT191" s="233" t="s">
        <v>316</v>
      </c>
      <c r="AU191" s="233" t="s">
        <v>88</v>
      </c>
      <c r="AY191" s="18" t="s">
        <v>159</v>
      </c>
      <c r="BE191" s="234">
        <f>IF(N191="základní",J191,0)</f>
        <v>0</v>
      </c>
      <c r="BF191" s="234">
        <f>IF(N191="snížená",J191,0)</f>
        <v>0</v>
      </c>
      <c r="BG191" s="234">
        <f>IF(N191="zákl. přenesená",J191,0)</f>
        <v>0</v>
      </c>
      <c r="BH191" s="234">
        <f>IF(N191="sníž. přenesená",J191,0)</f>
        <v>0</v>
      </c>
      <c r="BI191" s="234">
        <f>IF(N191="nulová",J191,0)</f>
        <v>0</v>
      </c>
      <c r="BJ191" s="18" t="s">
        <v>86</v>
      </c>
      <c r="BK191" s="234">
        <f>ROUND(I191*H191,2)</f>
        <v>0</v>
      </c>
      <c r="BL191" s="18" t="s">
        <v>168</v>
      </c>
      <c r="BM191" s="233" t="s">
        <v>2565</v>
      </c>
    </row>
    <row r="192" s="15" customFormat="1">
      <c r="A192" s="15"/>
      <c r="B192" s="275"/>
      <c r="C192" s="276"/>
      <c r="D192" s="254" t="s">
        <v>1361</v>
      </c>
      <c r="E192" s="277" t="s">
        <v>1</v>
      </c>
      <c r="F192" s="278" t="s">
        <v>2505</v>
      </c>
      <c r="G192" s="276"/>
      <c r="H192" s="277" t="s">
        <v>1</v>
      </c>
      <c r="I192" s="279"/>
      <c r="J192" s="276"/>
      <c r="K192" s="276"/>
      <c r="L192" s="280"/>
      <c r="M192" s="281"/>
      <c r="N192" s="282"/>
      <c r="O192" s="282"/>
      <c r="P192" s="282"/>
      <c r="Q192" s="282"/>
      <c r="R192" s="282"/>
      <c r="S192" s="282"/>
      <c r="T192" s="283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84" t="s">
        <v>1361</v>
      </c>
      <c r="AU192" s="284" t="s">
        <v>88</v>
      </c>
      <c r="AV192" s="15" t="s">
        <v>86</v>
      </c>
      <c r="AW192" s="15" t="s">
        <v>34</v>
      </c>
      <c r="AX192" s="15" t="s">
        <v>78</v>
      </c>
      <c r="AY192" s="284" t="s">
        <v>159</v>
      </c>
    </row>
    <row r="193" s="15" customFormat="1">
      <c r="A193" s="15"/>
      <c r="B193" s="275"/>
      <c r="C193" s="276"/>
      <c r="D193" s="254" t="s">
        <v>1361</v>
      </c>
      <c r="E193" s="277" t="s">
        <v>1</v>
      </c>
      <c r="F193" s="278" t="s">
        <v>2566</v>
      </c>
      <c r="G193" s="276"/>
      <c r="H193" s="277" t="s">
        <v>1</v>
      </c>
      <c r="I193" s="279"/>
      <c r="J193" s="276"/>
      <c r="K193" s="276"/>
      <c r="L193" s="280"/>
      <c r="M193" s="281"/>
      <c r="N193" s="282"/>
      <c r="O193" s="282"/>
      <c r="P193" s="282"/>
      <c r="Q193" s="282"/>
      <c r="R193" s="282"/>
      <c r="S193" s="282"/>
      <c r="T193" s="283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84" t="s">
        <v>1361</v>
      </c>
      <c r="AU193" s="284" t="s">
        <v>88</v>
      </c>
      <c r="AV193" s="15" t="s">
        <v>86</v>
      </c>
      <c r="AW193" s="15" t="s">
        <v>34</v>
      </c>
      <c r="AX193" s="15" t="s">
        <v>78</v>
      </c>
      <c r="AY193" s="284" t="s">
        <v>159</v>
      </c>
    </row>
    <row r="194" s="13" customFormat="1">
      <c r="A194" s="13"/>
      <c r="B194" s="252"/>
      <c r="C194" s="253"/>
      <c r="D194" s="254" t="s">
        <v>1361</v>
      </c>
      <c r="E194" s="255" t="s">
        <v>1</v>
      </c>
      <c r="F194" s="256" t="s">
        <v>2567</v>
      </c>
      <c r="G194" s="253"/>
      <c r="H194" s="257">
        <v>7.0339999999999998</v>
      </c>
      <c r="I194" s="258"/>
      <c r="J194" s="253"/>
      <c r="K194" s="253"/>
      <c r="L194" s="259"/>
      <c r="M194" s="260"/>
      <c r="N194" s="261"/>
      <c r="O194" s="261"/>
      <c r="P194" s="261"/>
      <c r="Q194" s="261"/>
      <c r="R194" s="261"/>
      <c r="S194" s="261"/>
      <c r="T194" s="26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3" t="s">
        <v>1361</v>
      </c>
      <c r="AU194" s="263" t="s">
        <v>88</v>
      </c>
      <c r="AV194" s="13" t="s">
        <v>88</v>
      </c>
      <c r="AW194" s="13" t="s">
        <v>34</v>
      </c>
      <c r="AX194" s="13" t="s">
        <v>78</v>
      </c>
      <c r="AY194" s="263" t="s">
        <v>159</v>
      </c>
    </row>
    <row r="195" s="14" customFormat="1">
      <c r="A195" s="14"/>
      <c r="B195" s="264"/>
      <c r="C195" s="265"/>
      <c r="D195" s="254" t="s">
        <v>1361</v>
      </c>
      <c r="E195" s="266" t="s">
        <v>1</v>
      </c>
      <c r="F195" s="267" t="s">
        <v>1363</v>
      </c>
      <c r="G195" s="265"/>
      <c r="H195" s="268">
        <v>7.0339999999999998</v>
      </c>
      <c r="I195" s="269"/>
      <c r="J195" s="265"/>
      <c r="K195" s="265"/>
      <c r="L195" s="270"/>
      <c r="M195" s="271"/>
      <c r="N195" s="272"/>
      <c r="O195" s="272"/>
      <c r="P195" s="272"/>
      <c r="Q195" s="272"/>
      <c r="R195" s="272"/>
      <c r="S195" s="272"/>
      <c r="T195" s="27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4" t="s">
        <v>1361</v>
      </c>
      <c r="AU195" s="274" t="s">
        <v>88</v>
      </c>
      <c r="AV195" s="14" t="s">
        <v>168</v>
      </c>
      <c r="AW195" s="14" t="s">
        <v>34</v>
      </c>
      <c r="AX195" s="14" t="s">
        <v>86</v>
      </c>
      <c r="AY195" s="274" t="s">
        <v>159</v>
      </c>
    </row>
    <row r="196" s="2" customFormat="1" ht="33" customHeight="1">
      <c r="A196" s="39"/>
      <c r="B196" s="40"/>
      <c r="C196" s="235" t="s">
        <v>238</v>
      </c>
      <c r="D196" s="235" t="s">
        <v>316</v>
      </c>
      <c r="E196" s="236" t="s">
        <v>2568</v>
      </c>
      <c r="F196" s="237" t="s">
        <v>2569</v>
      </c>
      <c r="G196" s="238" t="s">
        <v>1373</v>
      </c>
      <c r="H196" s="239">
        <v>1.6879999999999999</v>
      </c>
      <c r="I196" s="240"/>
      <c r="J196" s="241">
        <f>ROUND(I196*H196,2)</f>
        <v>0</v>
      </c>
      <c r="K196" s="242"/>
      <c r="L196" s="45"/>
      <c r="M196" s="243" t="s">
        <v>1</v>
      </c>
      <c r="N196" s="244" t="s">
        <v>43</v>
      </c>
      <c r="O196" s="92"/>
      <c r="P196" s="231">
        <f>O196*H196</f>
        <v>0</v>
      </c>
      <c r="Q196" s="231">
        <v>0</v>
      </c>
      <c r="R196" s="231">
        <f>Q196*H196</f>
        <v>0</v>
      </c>
      <c r="S196" s="231">
        <v>0</v>
      </c>
      <c r="T196" s="232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3" t="s">
        <v>168</v>
      </c>
      <c r="AT196" s="233" t="s">
        <v>316</v>
      </c>
      <c r="AU196" s="233" t="s">
        <v>88</v>
      </c>
      <c r="AY196" s="18" t="s">
        <v>159</v>
      </c>
      <c r="BE196" s="234">
        <f>IF(N196="základní",J196,0)</f>
        <v>0</v>
      </c>
      <c r="BF196" s="234">
        <f>IF(N196="snížená",J196,0)</f>
        <v>0</v>
      </c>
      <c r="BG196" s="234">
        <f>IF(N196="zákl. přenesená",J196,0)</f>
        <v>0</v>
      </c>
      <c r="BH196" s="234">
        <f>IF(N196="sníž. přenesená",J196,0)</f>
        <v>0</v>
      </c>
      <c r="BI196" s="234">
        <f>IF(N196="nulová",J196,0)</f>
        <v>0</v>
      </c>
      <c r="BJ196" s="18" t="s">
        <v>86</v>
      </c>
      <c r="BK196" s="234">
        <f>ROUND(I196*H196,2)</f>
        <v>0</v>
      </c>
      <c r="BL196" s="18" t="s">
        <v>168</v>
      </c>
      <c r="BM196" s="233" t="s">
        <v>2570</v>
      </c>
    </row>
    <row r="197" s="15" customFormat="1">
      <c r="A197" s="15"/>
      <c r="B197" s="275"/>
      <c r="C197" s="276"/>
      <c r="D197" s="254" t="s">
        <v>1361</v>
      </c>
      <c r="E197" s="277" t="s">
        <v>1</v>
      </c>
      <c r="F197" s="278" t="s">
        <v>2505</v>
      </c>
      <c r="G197" s="276"/>
      <c r="H197" s="277" t="s">
        <v>1</v>
      </c>
      <c r="I197" s="279"/>
      <c r="J197" s="276"/>
      <c r="K197" s="276"/>
      <c r="L197" s="280"/>
      <c r="M197" s="281"/>
      <c r="N197" s="282"/>
      <c r="O197" s="282"/>
      <c r="P197" s="282"/>
      <c r="Q197" s="282"/>
      <c r="R197" s="282"/>
      <c r="S197" s="282"/>
      <c r="T197" s="283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84" t="s">
        <v>1361</v>
      </c>
      <c r="AU197" s="284" t="s">
        <v>88</v>
      </c>
      <c r="AV197" s="15" t="s">
        <v>86</v>
      </c>
      <c r="AW197" s="15" t="s">
        <v>34</v>
      </c>
      <c r="AX197" s="15" t="s">
        <v>78</v>
      </c>
      <c r="AY197" s="284" t="s">
        <v>159</v>
      </c>
    </row>
    <row r="198" s="15" customFormat="1">
      <c r="A198" s="15"/>
      <c r="B198" s="275"/>
      <c r="C198" s="276"/>
      <c r="D198" s="254" t="s">
        <v>1361</v>
      </c>
      <c r="E198" s="277" t="s">
        <v>1</v>
      </c>
      <c r="F198" s="278" t="s">
        <v>2571</v>
      </c>
      <c r="G198" s="276"/>
      <c r="H198" s="277" t="s">
        <v>1</v>
      </c>
      <c r="I198" s="279"/>
      <c r="J198" s="276"/>
      <c r="K198" s="276"/>
      <c r="L198" s="280"/>
      <c r="M198" s="281"/>
      <c r="N198" s="282"/>
      <c r="O198" s="282"/>
      <c r="P198" s="282"/>
      <c r="Q198" s="282"/>
      <c r="R198" s="282"/>
      <c r="S198" s="282"/>
      <c r="T198" s="283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84" t="s">
        <v>1361</v>
      </c>
      <c r="AU198" s="284" t="s">
        <v>88</v>
      </c>
      <c r="AV198" s="15" t="s">
        <v>86</v>
      </c>
      <c r="AW198" s="15" t="s">
        <v>34</v>
      </c>
      <c r="AX198" s="15" t="s">
        <v>78</v>
      </c>
      <c r="AY198" s="284" t="s">
        <v>159</v>
      </c>
    </row>
    <row r="199" s="13" customFormat="1">
      <c r="A199" s="13"/>
      <c r="B199" s="252"/>
      <c r="C199" s="253"/>
      <c r="D199" s="254" t="s">
        <v>1361</v>
      </c>
      <c r="E199" s="255" t="s">
        <v>1</v>
      </c>
      <c r="F199" s="256" t="s">
        <v>2572</v>
      </c>
      <c r="G199" s="253"/>
      <c r="H199" s="257">
        <v>1.6879999999999999</v>
      </c>
      <c r="I199" s="258"/>
      <c r="J199" s="253"/>
      <c r="K199" s="253"/>
      <c r="L199" s="259"/>
      <c r="M199" s="260"/>
      <c r="N199" s="261"/>
      <c r="O199" s="261"/>
      <c r="P199" s="261"/>
      <c r="Q199" s="261"/>
      <c r="R199" s="261"/>
      <c r="S199" s="261"/>
      <c r="T199" s="26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3" t="s">
        <v>1361</v>
      </c>
      <c r="AU199" s="263" t="s">
        <v>88</v>
      </c>
      <c r="AV199" s="13" t="s">
        <v>88</v>
      </c>
      <c r="AW199" s="13" t="s">
        <v>34</v>
      </c>
      <c r="AX199" s="13" t="s">
        <v>78</v>
      </c>
      <c r="AY199" s="263" t="s">
        <v>159</v>
      </c>
    </row>
    <row r="200" s="14" customFormat="1">
      <c r="A200" s="14"/>
      <c r="B200" s="264"/>
      <c r="C200" s="265"/>
      <c r="D200" s="254" t="s">
        <v>1361</v>
      </c>
      <c r="E200" s="266" t="s">
        <v>1</v>
      </c>
      <c r="F200" s="267" t="s">
        <v>1363</v>
      </c>
      <c r="G200" s="265"/>
      <c r="H200" s="268">
        <v>1.6879999999999999</v>
      </c>
      <c r="I200" s="269"/>
      <c r="J200" s="265"/>
      <c r="K200" s="265"/>
      <c r="L200" s="270"/>
      <c r="M200" s="271"/>
      <c r="N200" s="272"/>
      <c r="O200" s="272"/>
      <c r="P200" s="272"/>
      <c r="Q200" s="272"/>
      <c r="R200" s="272"/>
      <c r="S200" s="272"/>
      <c r="T200" s="27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4" t="s">
        <v>1361</v>
      </c>
      <c r="AU200" s="274" t="s">
        <v>88</v>
      </c>
      <c r="AV200" s="14" t="s">
        <v>168</v>
      </c>
      <c r="AW200" s="14" t="s">
        <v>34</v>
      </c>
      <c r="AX200" s="14" t="s">
        <v>86</v>
      </c>
      <c r="AY200" s="274" t="s">
        <v>159</v>
      </c>
    </row>
    <row r="201" s="2" customFormat="1" ht="24.15" customHeight="1">
      <c r="A201" s="39"/>
      <c r="B201" s="40"/>
      <c r="C201" s="235" t="s">
        <v>242</v>
      </c>
      <c r="D201" s="235" t="s">
        <v>316</v>
      </c>
      <c r="E201" s="236" t="s">
        <v>2046</v>
      </c>
      <c r="F201" s="237" t="s">
        <v>2047</v>
      </c>
      <c r="G201" s="238" t="s">
        <v>1427</v>
      </c>
      <c r="H201" s="239">
        <v>0.024</v>
      </c>
      <c r="I201" s="240"/>
      <c r="J201" s="241">
        <f>ROUND(I201*H201,2)</f>
        <v>0</v>
      </c>
      <c r="K201" s="242"/>
      <c r="L201" s="45"/>
      <c r="M201" s="243" t="s">
        <v>1</v>
      </c>
      <c r="N201" s="244" t="s">
        <v>43</v>
      </c>
      <c r="O201" s="92"/>
      <c r="P201" s="231">
        <f>O201*H201</f>
        <v>0</v>
      </c>
      <c r="Q201" s="231">
        <v>1.06277</v>
      </c>
      <c r="R201" s="231">
        <f>Q201*H201</f>
        <v>0.025506480000000002</v>
      </c>
      <c r="S201" s="231">
        <v>0</v>
      </c>
      <c r="T201" s="232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3" t="s">
        <v>168</v>
      </c>
      <c r="AT201" s="233" t="s">
        <v>316</v>
      </c>
      <c r="AU201" s="233" t="s">
        <v>88</v>
      </c>
      <c r="AY201" s="18" t="s">
        <v>159</v>
      </c>
      <c r="BE201" s="234">
        <f>IF(N201="základní",J201,0)</f>
        <v>0</v>
      </c>
      <c r="BF201" s="234">
        <f>IF(N201="snížená",J201,0)</f>
        <v>0</v>
      </c>
      <c r="BG201" s="234">
        <f>IF(N201="zákl. přenesená",J201,0)</f>
        <v>0</v>
      </c>
      <c r="BH201" s="234">
        <f>IF(N201="sníž. přenesená",J201,0)</f>
        <v>0</v>
      </c>
      <c r="BI201" s="234">
        <f>IF(N201="nulová",J201,0)</f>
        <v>0</v>
      </c>
      <c r="BJ201" s="18" t="s">
        <v>86</v>
      </c>
      <c r="BK201" s="234">
        <f>ROUND(I201*H201,2)</f>
        <v>0</v>
      </c>
      <c r="BL201" s="18" t="s">
        <v>168</v>
      </c>
      <c r="BM201" s="233" t="s">
        <v>2573</v>
      </c>
    </row>
    <row r="202" s="15" customFormat="1">
      <c r="A202" s="15"/>
      <c r="B202" s="275"/>
      <c r="C202" s="276"/>
      <c r="D202" s="254" t="s">
        <v>1361</v>
      </c>
      <c r="E202" s="277" t="s">
        <v>1</v>
      </c>
      <c r="F202" s="278" t="s">
        <v>2574</v>
      </c>
      <c r="G202" s="276"/>
      <c r="H202" s="277" t="s">
        <v>1</v>
      </c>
      <c r="I202" s="279"/>
      <c r="J202" s="276"/>
      <c r="K202" s="276"/>
      <c r="L202" s="280"/>
      <c r="M202" s="281"/>
      <c r="N202" s="282"/>
      <c r="O202" s="282"/>
      <c r="P202" s="282"/>
      <c r="Q202" s="282"/>
      <c r="R202" s="282"/>
      <c r="S202" s="282"/>
      <c r="T202" s="283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84" t="s">
        <v>1361</v>
      </c>
      <c r="AU202" s="284" t="s">
        <v>88</v>
      </c>
      <c r="AV202" s="15" t="s">
        <v>86</v>
      </c>
      <c r="AW202" s="15" t="s">
        <v>34</v>
      </c>
      <c r="AX202" s="15" t="s">
        <v>78</v>
      </c>
      <c r="AY202" s="284" t="s">
        <v>159</v>
      </c>
    </row>
    <row r="203" s="15" customFormat="1">
      <c r="A203" s="15"/>
      <c r="B203" s="275"/>
      <c r="C203" s="276"/>
      <c r="D203" s="254" t="s">
        <v>1361</v>
      </c>
      <c r="E203" s="277" t="s">
        <v>1</v>
      </c>
      <c r="F203" s="278" t="s">
        <v>2575</v>
      </c>
      <c r="G203" s="276"/>
      <c r="H203" s="277" t="s">
        <v>1</v>
      </c>
      <c r="I203" s="279"/>
      <c r="J203" s="276"/>
      <c r="K203" s="276"/>
      <c r="L203" s="280"/>
      <c r="M203" s="281"/>
      <c r="N203" s="282"/>
      <c r="O203" s="282"/>
      <c r="P203" s="282"/>
      <c r="Q203" s="282"/>
      <c r="R203" s="282"/>
      <c r="S203" s="282"/>
      <c r="T203" s="28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84" t="s">
        <v>1361</v>
      </c>
      <c r="AU203" s="284" t="s">
        <v>88</v>
      </c>
      <c r="AV203" s="15" t="s">
        <v>86</v>
      </c>
      <c r="AW203" s="15" t="s">
        <v>34</v>
      </c>
      <c r="AX203" s="15" t="s">
        <v>78</v>
      </c>
      <c r="AY203" s="284" t="s">
        <v>159</v>
      </c>
    </row>
    <row r="204" s="13" customFormat="1">
      <c r="A204" s="13"/>
      <c r="B204" s="252"/>
      <c r="C204" s="253"/>
      <c r="D204" s="254" t="s">
        <v>1361</v>
      </c>
      <c r="E204" s="255" t="s">
        <v>1</v>
      </c>
      <c r="F204" s="256" t="s">
        <v>2576</v>
      </c>
      <c r="G204" s="253"/>
      <c r="H204" s="257">
        <v>0.024</v>
      </c>
      <c r="I204" s="258"/>
      <c r="J204" s="253"/>
      <c r="K204" s="253"/>
      <c r="L204" s="259"/>
      <c r="M204" s="260"/>
      <c r="N204" s="261"/>
      <c r="O204" s="261"/>
      <c r="P204" s="261"/>
      <c r="Q204" s="261"/>
      <c r="R204" s="261"/>
      <c r="S204" s="261"/>
      <c r="T204" s="26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3" t="s">
        <v>1361</v>
      </c>
      <c r="AU204" s="263" t="s">
        <v>88</v>
      </c>
      <c r="AV204" s="13" t="s">
        <v>88</v>
      </c>
      <c r="AW204" s="13" t="s">
        <v>34</v>
      </c>
      <c r="AX204" s="13" t="s">
        <v>78</v>
      </c>
      <c r="AY204" s="263" t="s">
        <v>159</v>
      </c>
    </row>
    <row r="205" s="14" customFormat="1">
      <c r="A205" s="14"/>
      <c r="B205" s="264"/>
      <c r="C205" s="265"/>
      <c r="D205" s="254" t="s">
        <v>1361</v>
      </c>
      <c r="E205" s="266" t="s">
        <v>1</v>
      </c>
      <c r="F205" s="267" t="s">
        <v>1363</v>
      </c>
      <c r="G205" s="265"/>
      <c r="H205" s="268">
        <v>0.024</v>
      </c>
      <c r="I205" s="269"/>
      <c r="J205" s="265"/>
      <c r="K205" s="265"/>
      <c r="L205" s="270"/>
      <c r="M205" s="271"/>
      <c r="N205" s="272"/>
      <c r="O205" s="272"/>
      <c r="P205" s="272"/>
      <c r="Q205" s="272"/>
      <c r="R205" s="272"/>
      <c r="S205" s="272"/>
      <c r="T205" s="27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4" t="s">
        <v>1361</v>
      </c>
      <c r="AU205" s="274" t="s">
        <v>88</v>
      </c>
      <c r="AV205" s="14" t="s">
        <v>168</v>
      </c>
      <c r="AW205" s="14" t="s">
        <v>34</v>
      </c>
      <c r="AX205" s="14" t="s">
        <v>86</v>
      </c>
      <c r="AY205" s="274" t="s">
        <v>159</v>
      </c>
    </row>
    <row r="206" s="12" customFormat="1" ht="22.8" customHeight="1">
      <c r="A206" s="12"/>
      <c r="B206" s="204"/>
      <c r="C206" s="205"/>
      <c r="D206" s="206" t="s">
        <v>77</v>
      </c>
      <c r="E206" s="218" t="s">
        <v>195</v>
      </c>
      <c r="F206" s="218" t="s">
        <v>1541</v>
      </c>
      <c r="G206" s="205"/>
      <c r="H206" s="205"/>
      <c r="I206" s="208"/>
      <c r="J206" s="219">
        <f>BK206</f>
        <v>0</v>
      </c>
      <c r="K206" s="205"/>
      <c r="L206" s="210"/>
      <c r="M206" s="211"/>
      <c r="N206" s="212"/>
      <c r="O206" s="212"/>
      <c r="P206" s="213">
        <f>SUM(P207:P210)</f>
        <v>0</v>
      </c>
      <c r="Q206" s="212"/>
      <c r="R206" s="213">
        <f>SUM(R207:R210)</f>
        <v>0.0001164</v>
      </c>
      <c r="S206" s="212"/>
      <c r="T206" s="214">
        <f>SUM(T207:T210)</f>
        <v>0.00051599999999999997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5" t="s">
        <v>86</v>
      </c>
      <c r="AT206" s="216" t="s">
        <v>77</v>
      </c>
      <c r="AU206" s="216" t="s">
        <v>86</v>
      </c>
      <c r="AY206" s="215" t="s">
        <v>159</v>
      </c>
      <c r="BK206" s="217">
        <f>SUM(BK207:BK210)</f>
        <v>0</v>
      </c>
    </row>
    <row r="207" s="2" customFormat="1" ht="24.15" customHeight="1">
      <c r="A207" s="39"/>
      <c r="B207" s="40"/>
      <c r="C207" s="235" t="s">
        <v>7</v>
      </c>
      <c r="D207" s="235" t="s">
        <v>316</v>
      </c>
      <c r="E207" s="236" t="s">
        <v>2577</v>
      </c>
      <c r="F207" s="237" t="s">
        <v>2578</v>
      </c>
      <c r="G207" s="238" t="s">
        <v>341</v>
      </c>
      <c r="H207" s="239">
        <v>0.12</v>
      </c>
      <c r="I207" s="240"/>
      <c r="J207" s="241">
        <f>ROUND(I207*H207,2)</f>
        <v>0</v>
      </c>
      <c r="K207" s="242"/>
      <c r="L207" s="45"/>
      <c r="M207" s="243" t="s">
        <v>1</v>
      </c>
      <c r="N207" s="244" t="s">
        <v>43</v>
      </c>
      <c r="O207" s="92"/>
      <c r="P207" s="231">
        <f>O207*H207</f>
        <v>0</v>
      </c>
      <c r="Q207" s="231">
        <v>0.00097000000000000005</v>
      </c>
      <c r="R207" s="231">
        <f>Q207*H207</f>
        <v>0.0001164</v>
      </c>
      <c r="S207" s="231">
        <v>0.0043</v>
      </c>
      <c r="T207" s="232">
        <f>S207*H207</f>
        <v>0.00051599999999999997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3" t="s">
        <v>168</v>
      </c>
      <c r="AT207" s="233" t="s">
        <v>316</v>
      </c>
      <c r="AU207" s="233" t="s">
        <v>88</v>
      </c>
      <c r="AY207" s="18" t="s">
        <v>159</v>
      </c>
      <c r="BE207" s="234">
        <f>IF(N207="základní",J207,0)</f>
        <v>0</v>
      </c>
      <c r="BF207" s="234">
        <f>IF(N207="snížená",J207,0)</f>
        <v>0</v>
      </c>
      <c r="BG207" s="234">
        <f>IF(N207="zákl. přenesená",J207,0)</f>
        <v>0</v>
      </c>
      <c r="BH207" s="234">
        <f>IF(N207="sníž. přenesená",J207,0)</f>
        <v>0</v>
      </c>
      <c r="BI207" s="234">
        <f>IF(N207="nulová",J207,0)</f>
        <v>0</v>
      </c>
      <c r="BJ207" s="18" t="s">
        <v>86</v>
      </c>
      <c r="BK207" s="234">
        <f>ROUND(I207*H207,2)</f>
        <v>0</v>
      </c>
      <c r="BL207" s="18" t="s">
        <v>168</v>
      </c>
      <c r="BM207" s="233" t="s">
        <v>2579</v>
      </c>
    </row>
    <row r="208" s="15" customFormat="1">
      <c r="A208" s="15"/>
      <c r="B208" s="275"/>
      <c r="C208" s="276"/>
      <c r="D208" s="254" t="s">
        <v>1361</v>
      </c>
      <c r="E208" s="277" t="s">
        <v>1</v>
      </c>
      <c r="F208" s="278" t="s">
        <v>2580</v>
      </c>
      <c r="G208" s="276"/>
      <c r="H208" s="277" t="s">
        <v>1</v>
      </c>
      <c r="I208" s="279"/>
      <c r="J208" s="276"/>
      <c r="K208" s="276"/>
      <c r="L208" s="280"/>
      <c r="M208" s="281"/>
      <c r="N208" s="282"/>
      <c r="O208" s="282"/>
      <c r="P208" s="282"/>
      <c r="Q208" s="282"/>
      <c r="R208" s="282"/>
      <c r="S208" s="282"/>
      <c r="T208" s="283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84" t="s">
        <v>1361</v>
      </c>
      <c r="AU208" s="284" t="s">
        <v>88</v>
      </c>
      <c r="AV208" s="15" t="s">
        <v>86</v>
      </c>
      <c r="AW208" s="15" t="s">
        <v>34</v>
      </c>
      <c r="AX208" s="15" t="s">
        <v>78</v>
      </c>
      <c r="AY208" s="284" t="s">
        <v>159</v>
      </c>
    </row>
    <row r="209" s="13" customFormat="1">
      <c r="A209" s="13"/>
      <c r="B209" s="252"/>
      <c r="C209" s="253"/>
      <c r="D209" s="254" t="s">
        <v>1361</v>
      </c>
      <c r="E209" s="255" t="s">
        <v>1</v>
      </c>
      <c r="F209" s="256" t="s">
        <v>2581</v>
      </c>
      <c r="G209" s="253"/>
      <c r="H209" s="257">
        <v>0.12</v>
      </c>
      <c r="I209" s="258"/>
      <c r="J209" s="253"/>
      <c r="K209" s="253"/>
      <c r="L209" s="259"/>
      <c r="M209" s="260"/>
      <c r="N209" s="261"/>
      <c r="O209" s="261"/>
      <c r="P209" s="261"/>
      <c r="Q209" s="261"/>
      <c r="R209" s="261"/>
      <c r="S209" s="261"/>
      <c r="T209" s="26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3" t="s">
        <v>1361</v>
      </c>
      <c r="AU209" s="263" t="s">
        <v>88</v>
      </c>
      <c r="AV209" s="13" t="s">
        <v>88</v>
      </c>
      <c r="AW209" s="13" t="s">
        <v>34</v>
      </c>
      <c r="AX209" s="13" t="s">
        <v>78</v>
      </c>
      <c r="AY209" s="263" t="s">
        <v>159</v>
      </c>
    </row>
    <row r="210" s="14" customFormat="1">
      <c r="A210" s="14"/>
      <c r="B210" s="264"/>
      <c r="C210" s="265"/>
      <c r="D210" s="254" t="s">
        <v>1361</v>
      </c>
      <c r="E210" s="266" t="s">
        <v>1</v>
      </c>
      <c r="F210" s="267" t="s">
        <v>1363</v>
      </c>
      <c r="G210" s="265"/>
      <c r="H210" s="268">
        <v>0.12</v>
      </c>
      <c r="I210" s="269"/>
      <c r="J210" s="265"/>
      <c r="K210" s="265"/>
      <c r="L210" s="270"/>
      <c r="M210" s="271"/>
      <c r="N210" s="272"/>
      <c r="O210" s="272"/>
      <c r="P210" s="272"/>
      <c r="Q210" s="272"/>
      <c r="R210" s="272"/>
      <c r="S210" s="272"/>
      <c r="T210" s="27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4" t="s">
        <v>1361</v>
      </c>
      <c r="AU210" s="274" t="s">
        <v>88</v>
      </c>
      <c r="AV210" s="14" t="s">
        <v>168</v>
      </c>
      <c r="AW210" s="14" t="s">
        <v>34</v>
      </c>
      <c r="AX210" s="14" t="s">
        <v>86</v>
      </c>
      <c r="AY210" s="274" t="s">
        <v>159</v>
      </c>
    </row>
    <row r="211" s="12" customFormat="1" ht="22.8" customHeight="1">
      <c r="A211" s="12"/>
      <c r="B211" s="204"/>
      <c r="C211" s="205"/>
      <c r="D211" s="206" t="s">
        <v>77</v>
      </c>
      <c r="E211" s="218" t="s">
        <v>1609</v>
      </c>
      <c r="F211" s="218" t="s">
        <v>1610</v>
      </c>
      <c r="G211" s="205"/>
      <c r="H211" s="205"/>
      <c r="I211" s="208"/>
      <c r="J211" s="219">
        <f>BK211</f>
        <v>0</v>
      </c>
      <c r="K211" s="205"/>
      <c r="L211" s="210"/>
      <c r="M211" s="211"/>
      <c r="N211" s="212"/>
      <c r="O211" s="212"/>
      <c r="P211" s="213">
        <f>SUM(P212:P220)</f>
        <v>0</v>
      </c>
      <c r="Q211" s="212"/>
      <c r="R211" s="213">
        <f>SUM(R212:R220)</f>
        <v>0</v>
      </c>
      <c r="S211" s="212"/>
      <c r="T211" s="214">
        <f>SUM(T212:T220)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5" t="s">
        <v>86</v>
      </c>
      <c r="AT211" s="216" t="s">
        <v>77</v>
      </c>
      <c r="AU211" s="216" t="s">
        <v>86</v>
      </c>
      <c r="AY211" s="215" t="s">
        <v>159</v>
      </c>
      <c r="BK211" s="217">
        <f>SUM(BK212:BK220)</f>
        <v>0</v>
      </c>
    </row>
    <row r="212" s="2" customFormat="1" ht="24.15" customHeight="1">
      <c r="A212" s="39"/>
      <c r="B212" s="40"/>
      <c r="C212" s="235" t="s">
        <v>251</v>
      </c>
      <c r="D212" s="235" t="s">
        <v>316</v>
      </c>
      <c r="E212" s="236" t="s">
        <v>1611</v>
      </c>
      <c r="F212" s="237" t="s">
        <v>1612</v>
      </c>
      <c r="G212" s="238" t="s">
        <v>1427</v>
      </c>
      <c r="H212" s="239">
        <v>0.001</v>
      </c>
      <c r="I212" s="240"/>
      <c r="J212" s="241">
        <f>ROUND(I212*H212,2)</f>
        <v>0</v>
      </c>
      <c r="K212" s="242"/>
      <c r="L212" s="45"/>
      <c r="M212" s="243" t="s">
        <v>1</v>
      </c>
      <c r="N212" s="244" t="s">
        <v>43</v>
      </c>
      <c r="O212" s="92"/>
      <c r="P212" s="231">
        <f>O212*H212</f>
        <v>0</v>
      </c>
      <c r="Q212" s="231">
        <v>0</v>
      </c>
      <c r="R212" s="231">
        <f>Q212*H212</f>
        <v>0</v>
      </c>
      <c r="S212" s="231">
        <v>0</v>
      </c>
      <c r="T212" s="232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3" t="s">
        <v>168</v>
      </c>
      <c r="AT212" s="233" t="s">
        <v>316</v>
      </c>
      <c r="AU212" s="233" t="s">
        <v>88</v>
      </c>
      <c r="AY212" s="18" t="s">
        <v>159</v>
      </c>
      <c r="BE212" s="234">
        <f>IF(N212="základní",J212,0)</f>
        <v>0</v>
      </c>
      <c r="BF212" s="234">
        <f>IF(N212="snížená",J212,0)</f>
        <v>0</v>
      </c>
      <c r="BG212" s="234">
        <f>IF(N212="zákl. přenesená",J212,0)</f>
        <v>0</v>
      </c>
      <c r="BH212" s="234">
        <f>IF(N212="sníž. přenesená",J212,0)</f>
        <v>0</v>
      </c>
      <c r="BI212" s="234">
        <f>IF(N212="nulová",J212,0)</f>
        <v>0</v>
      </c>
      <c r="BJ212" s="18" t="s">
        <v>86</v>
      </c>
      <c r="BK212" s="234">
        <f>ROUND(I212*H212,2)</f>
        <v>0</v>
      </c>
      <c r="BL212" s="18" t="s">
        <v>168</v>
      </c>
      <c r="BM212" s="233" t="s">
        <v>2582</v>
      </c>
    </row>
    <row r="213" s="15" customFormat="1">
      <c r="A213" s="15"/>
      <c r="B213" s="275"/>
      <c r="C213" s="276"/>
      <c r="D213" s="254" t="s">
        <v>1361</v>
      </c>
      <c r="E213" s="277" t="s">
        <v>1</v>
      </c>
      <c r="F213" s="278" t="s">
        <v>1614</v>
      </c>
      <c r="G213" s="276"/>
      <c r="H213" s="277" t="s">
        <v>1</v>
      </c>
      <c r="I213" s="279"/>
      <c r="J213" s="276"/>
      <c r="K213" s="276"/>
      <c r="L213" s="280"/>
      <c r="M213" s="281"/>
      <c r="N213" s="282"/>
      <c r="O213" s="282"/>
      <c r="P213" s="282"/>
      <c r="Q213" s="282"/>
      <c r="R213" s="282"/>
      <c r="S213" s="282"/>
      <c r="T213" s="283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84" t="s">
        <v>1361</v>
      </c>
      <c r="AU213" s="284" t="s">
        <v>88</v>
      </c>
      <c r="AV213" s="15" t="s">
        <v>86</v>
      </c>
      <c r="AW213" s="15" t="s">
        <v>34</v>
      </c>
      <c r="AX213" s="15" t="s">
        <v>78</v>
      </c>
      <c r="AY213" s="284" t="s">
        <v>159</v>
      </c>
    </row>
    <row r="214" s="13" customFormat="1">
      <c r="A214" s="13"/>
      <c r="B214" s="252"/>
      <c r="C214" s="253"/>
      <c r="D214" s="254" t="s">
        <v>1361</v>
      </c>
      <c r="E214" s="255" t="s">
        <v>1</v>
      </c>
      <c r="F214" s="256" t="s">
        <v>2583</v>
      </c>
      <c r="G214" s="253"/>
      <c r="H214" s="257">
        <v>0.001</v>
      </c>
      <c r="I214" s="258"/>
      <c r="J214" s="253"/>
      <c r="K214" s="253"/>
      <c r="L214" s="259"/>
      <c r="M214" s="260"/>
      <c r="N214" s="261"/>
      <c r="O214" s="261"/>
      <c r="P214" s="261"/>
      <c r="Q214" s="261"/>
      <c r="R214" s="261"/>
      <c r="S214" s="261"/>
      <c r="T214" s="26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3" t="s">
        <v>1361</v>
      </c>
      <c r="AU214" s="263" t="s">
        <v>88</v>
      </c>
      <c r="AV214" s="13" t="s">
        <v>88</v>
      </c>
      <c r="AW214" s="13" t="s">
        <v>34</v>
      </c>
      <c r="AX214" s="13" t="s">
        <v>78</v>
      </c>
      <c r="AY214" s="263" t="s">
        <v>159</v>
      </c>
    </row>
    <row r="215" s="14" customFormat="1">
      <c r="A215" s="14"/>
      <c r="B215" s="264"/>
      <c r="C215" s="265"/>
      <c r="D215" s="254" t="s">
        <v>1361</v>
      </c>
      <c r="E215" s="266" t="s">
        <v>1</v>
      </c>
      <c r="F215" s="267" t="s">
        <v>1363</v>
      </c>
      <c r="G215" s="265"/>
      <c r="H215" s="268">
        <v>0.001</v>
      </c>
      <c r="I215" s="269"/>
      <c r="J215" s="265"/>
      <c r="K215" s="265"/>
      <c r="L215" s="270"/>
      <c r="M215" s="271"/>
      <c r="N215" s="272"/>
      <c r="O215" s="272"/>
      <c r="P215" s="272"/>
      <c r="Q215" s="272"/>
      <c r="R215" s="272"/>
      <c r="S215" s="272"/>
      <c r="T215" s="27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4" t="s">
        <v>1361</v>
      </c>
      <c r="AU215" s="274" t="s">
        <v>88</v>
      </c>
      <c r="AV215" s="14" t="s">
        <v>168</v>
      </c>
      <c r="AW215" s="14" t="s">
        <v>34</v>
      </c>
      <c r="AX215" s="14" t="s">
        <v>86</v>
      </c>
      <c r="AY215" s="274" t="s">
        <v>159</v>
      </c>
    </row>
    <row r="216" s="2" customFormat="1" ht="24.15" customHeight="1">
      <c r="A216" s="39"/>
      <c r="B216" s="40"/>
      <c r="C216" s="235" t="s">
        <v>255</v>
      </c>
      <c r="D216" s="235" t="s">
        <v>316</v>
      </c>
      <c r="E216" s="236" t="s">
        <v>1617</v>
      </c>
      <c r="F216" s="237" t="s">
        <v>1618</v>
      </c>
      <c r="G216" s="238" t="s">
        <v>1427</v>
      </c>
      <c r="H216" s="239">
        <v>0.014</v>
      </c>
      <c r="I216" s="240"/>
      <c r="J216" s="241">
        <f>ROUND(I216*H216,2)</f>
        <v>0</v>
      </c>
      <c r="K216" s="242"/>
      <c r="L216" s="45"/>
      <c r="M216" s="243" t="s">
        <v>1</v>
      </c>
      <c r="N216" s="244" t="s">
        <v>43</v>
      </c>
      <c r="O216" s="92"/>
      <c r="P216" s="231">
        <f>O216*H216</f>
        <v>0</v>
      </c>
      <c r="Q216" s="231">
        <v>0</v>
      </c>
      <c r="R216" s="231">
        <f>Q216*H216</f>
        <v>0</v>
      </c>
      <c r="S216" s="231">
        <v>0</v>
      </c>
      <c r="T216" s="232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3" t="s">
        <v>168</v>
      </c>
      <c r="AT216" s="233" t="s">
        <v>316</v>
      </c>
      <c r="AU216" s="233" t="s">
        <v>88</v>
      </c>
      <c r="AY216" s="18" t="s">
        <v>159</v>
      </c>
      <c r="BE216" s="234">
        <f>IF(N216="základní",J216,0)</f>
        <v>0</v>
      </c>
      <c r="BF216" s="234">
        <f>IF(N216="snížená",J216,0)</f>
        <v>0</v>
      </c>
      <c r="BG216" s="234">
        <f>IF(N216="zákl. přenesená",J216,0)</f>
        <v>0</v>
      </c>
      <c r="BH216" s="234">
        <f>IF(N216="sníž. přenesená",J216,0)</f>
        <v>0</v>
      </c>
      <c r="BI216" s="234">
        <f>IF(N216="nulová",J216,0)</f>
        <v>0</v>
      </c>
      <c r="BJ216" s="18" t="s">
        <v>86</v>
      </c>
      <c r="BK216" s="234">
        <f>ROUND(I216*H216,2)</f>
        <v>0</v>
      </c>
      <c r="BL216" s="18" t="s">
        <v>168</v>
      </c>
      <c r="BM216" s="233" t="s">
        <v>2584</v>
      </c>
    </row>
    <row r="217" s="13" customFormat="1">
      <c r="A217" s="13"/>
      <c r="B217" s="252"/>
      <c r="C217" s="253"/>
      <c r="D217" s="254" t="s">
        <v>1361</v>
      </c>
      <c r="E217" s="253"/>
      <c r="F217" s="256" t="s">
        <v>2585</v>
      </c>
      <c r="G217" s="253"/>
      <c r="H217" s="257">
        <v>0.014</v>
      </c>
      <c r="I217" s="258"/>
      <c r="J217" s="253"/>
      <c r="K217" s="253"/>
      <c r="L217" s="259"/>
      <c r="M217" s="260"/>
      <c r="N217" s="261"/>
      <c r="O217" s="261"/>
      <c r="P217" s="261"/>
      <c r="Q217" s="261"/>
      <c r="R217" s="261"/>
      <c r="S217" s="261"/>
      <c r="T217" s="26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3" t="s">
        <v>1361</v>
      </c>
      <c r="AU217" s="263" t="s">
        <v>88</v>
      </c>
      <c r="AV217" s="13" t="s">
        <v>88</v>
      </c>
      <c r="AW217" s="13" t="s">
        <v>4</v>
      </c>
      <c r="AX217" s="13" t="s">
        <v>86</v>
      </c>
      <c r="AY217" s="263" t="s">
        <v>159</v>
      </c>
    </row>
    <row r="218" s="2" customFormat="1" ht="37.8" customHeight="1">
      <c r="A218" s="39"/>
      <c r="B218" s="40"/>
      <c r="C218" s="235" t="s">
        <v>259</v>
      </c>
      <c r="D218" s="235" t="s">
        <v>316</v>
      </c>
      <c r="E218" s="236" t="s">
        <v>1621</v>
      </c>
      <c r="F218" s="237" t="s">
        <v>1622</v>
      </c>
      <c r="G218" s="238" t="s">
        <v>1427</v>
      </c>
      <c r="H218" s="239">
        <v>0.001</v>
      </c>
      <c r="I218" s="240"/>
      <c r="J218" s="241">
        <f>ROUND(I218*H218,2)</f>
        <v>0</v>
      </c>
      <c r="K218" s="242"/>
      <c r="L218" s="45"/>
      <c r="M218" s="243" t="s">
        <v>1</v>
      </c>
      <c r="N218" s="244" t="s">
        <v>43</v>
      </c>
      <c r="O218" s="92"/>
      <c r="P218" s="231">
        <f>O218*H218</f>
        <v>0</v>
      </c>
      <c r="Q218" s="231">
        <v>0</v>
      </c>
      <c r="R218" s="231">
        <f>Q218*H218</f>
        <v>0</v>
      </c>
      <c r="S218" s="231">
        <v>0</v>
      </c>
      <c r="T218" s="232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3" t="s">
        <v>168</v>
      </c>
      <c r="AT218" s="233" t="s">
        <v>316</v>
      </c>
      <c r="AU218" s="233" t="s">
        <v>88</v>
      </c>
      <c r="AY218" s="18" t="s">
        <v>159</v>
      </c>
      <c r="BE218" s="234">
        <f>IF(N218="základní",J218,0)</f>
        <v>0</v>
      </c>
      <c r="BF218" s="234">
        <f>IF(N218="snížená",J218,0)</f>
        <v>0</v>
      </c>
      <c r="BG218" s="234">
        <f>IF(N218="zákl. přenesená",J218,0)</f>
        <v>0</v>
      </c>
      <c r="BH218" s="234">
        <f>IF(N218="sníž. přenesená",J218,0)</f>
        <v>0</v>
      </c>
      <c r="BI218" s="234">
        <f>IF(N218="nulová",J218,0)</f>
        <v>0</v>
      </c>
      <c r="BJ218" s="18" t="s">
        <v>86</v>
      </c>
      <c r="BK218" s="234">
        <f>ROUND(I218*H218,2)</f>
        <v>0</v>
      </c>
      <c r="BL218" s="18" t="s">
        <v>168</v>
      </c>
      <c r="BM218" s="233" t="s">
        <v>2586</v>
      </c>
    </row>
    <row r="219" s="13" customFormat="1">
      <c r="A219" s="13"/>
      <c r="B219" s="252"/>
      <c r="C219" s="253"/>
      <c r="D219" s="254" t="s">
        <v>1361</v>
      </c>
      <c r="E219" s="255" t="s">
        <v>1</v>
      </c>
      <c r="F219" s="256" t="s">
        <v>2583</v>
      </c>
      <c r="G219" s="253"/>
      <c r="H219" s="257">
        <v>0.001</v>
      </c>
      <c r="I219" s="258"/>
      <c r="J219" s="253"/>
      <c r="K219" s="253"/>
      <c r="L219" s="259"/>
      <c r="M219" s="260"/>
      <c r="N219" s="261"/>
      <c r="O219" s="261"/>
      <c r="P219" s="261"/>
      <c r="Q219" s="261"/>
      <c r="R219" s="261"/>
      <c r="S219" s="261"/>
      <c r="T219" s="26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3" t="s">
        <v>1361</v>
      </c>
      <c r="AU219" s="263" t="s">
        <v>88</v>
      </c>
      <c r="AV219" s="13" t="s">
        <v>88</v>
      </c>
      <c r="AW219" s="13" t="s">
        <v>34</v>
      </c>
      <c r="AX219" s="13" t="s">
        <v>78</v>
      </c>
      <c r="AY219" s="263" t="s">
        <v>159</v>
      </c>
    </row>
    <row r="220" s="14" customFormat="1">
      <c r="A220" s="14"/>
      <c r="B220" s="264"/>
      <c r="C220" s="265"/>
      <c r="D220" s="254" t="s">
        <v>1361</v>
      </c>
      <c r="E220" s="266" t="s">
        <v>1</v>
      </c>
      <c r="F220" s="267" t="s">
        <v>1363</v>
      </c>
      <c r="G220" s="265"/>
      <c r="H220" s="268">
        <v>0.001</v>
      </c>
      <c r="I220" s="269"/>
      <c r="J220" s="265"/>
      <c r="K220" s="265"/>
      <c r="L220" s="270"/>
      <c r="M220" s="271"/>
      <c r="N220" s="272"/>
      <c r="O220" s="272"/>
      <c r="P220" s="272"/>
      <c r="Q220" s="272"/>
      <c r="R220" s="272"/>
      <c r="S220" s="272"/>
      <c r="T220" s="27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4" t="s">
        <v>1361</v>
      </c>
      <c r="AU220" s="274" t="s">
        <v>88</v>
      </c>
      <c r="AV220" s="14" t="s">
        <v>168</v>
      </c>
      <c r="AW220" s="14" t="s">
        <v>34</v>
      </c>
      <c r="AX220" s="14" t="s">
        <v>86</v>
      </c>
      <c r="AY220" s="274" t="s">
        <v>159</v>
      </c>
    </row>
    <row r="221" s="12" customFormat="1" ht="22.8" customHeight="1">
      <c r="A221" s="12"/>
      <c r="B221" s="204"/>
      <c r="C221" s="205"/>
      <c r="D221" s="206" t="s">
        <v>77</v>
      </c>
      <c r="E221" s="218" t="s">
        <v>162</v>
      </c>
      <c r="F221" s="218" t="s">
        <v>2367</v>
      </c>
      <c r="G221" s="205"/>
      <c r="H221" s="205"/>
      <c r="I221" s="208"/>
      <c r="J221" s="219">
        <f>BK221</f>
        <v>0</v>
      </c>
      <c r="K221" s="205"/>
      <c r="L221" s="210"/>
      <c r="M221" s="211"/>
      <c r="N221" s="212"/>
      <c r="O221" s="212"/>
      <c r="P221" s="213">
        <f>SUM(P222:P227)</f>
        <v>0</v>
      </c>
      <c r="Q221" s="212"/>
      <c r="R221" s="213">
        <f>SUM(R222:R227)</f>
        <v>2.4766674000000002</v>
      </c>
      <c r="S221" s="212"/>
      <c r="T221" s="214">
        <f>SUM(T222:T227)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5" t="s">
        <v>162</v>
      </c>
      <c r="AT221" s="216" t="s">
        <v>77</v>
      </c>
      <c r="AU221" s="216" t="s">
        <v>86</v>
      </c>
      <c r="AY221" s="215" t="s">
        <v>159</v>
      </c>
      <c r="BK221" s="217">
        <f>SUM(BK222:BK227)</f>
        <v>0</v>
      </c>
    </row>
    <row r="222" s="2" customFormat="1" ht="33" customHeight="1">
      <c r="A222" s="39"/>
      <c r="B222" s="40"/>
      <c r="C222" s="235" t="s">
        <v>265</v>
      </c>
      <c r="D222" s="235" t="s">
        <v>316</v>
      </c>
      <c r="E222" s="236" t="s">
        <v>2587</v>
      </c>
      <c r="F222" s="237" t="s">
        <v>2588</v>
      </c>
      <c r="G222" s="238" t="s">
        <v>1419</v>
      </c>
      <c r="H222" s="239">
        <v>7.0339999999999998</v>
      </c>
      <c r="I222" s="240"/>
      <c r="J222" s="241">
        <f>ROUND(I222*H222,2)</f>
        <v>0</v>
      </c>
      <c r="K222" s="242"/>
      <c r="L222" s="45"/>
      <c r="M222" s="243" t="s">
        <v>1</v>
      </c>
      <c r="N222" s="244" t="s">
        <v>43</v>
      </c>
      <c r="O222" s="92"/>
      <c r="P222" s="231">
        <f>O222*H222</f>
        <v>0</v>
      </c>
      <c r="Q222" s="231">
        <v>0.14610000000000001</v>
      </c>
      <c r="R222" s="231">
        <f>Q222*H222</f>
        <v>1.0276674000000001</v>
      </c>
      <c r="S222" s="231">
        <v>0</v>
      </c>
      <c r="T222" s="232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3" t="s">
        <v>168</v>
      </c>
      <c r="AT222" s="233" t="s">
        <v>316</v>
      </c>
      <c r="AU222" s="233" t="s">
        <v>88</v>
      </c>
      <c r="AY222" s="18" t="s">
        <v>159</v>
      </c>
      <c r="BE222" s="234">
        <f>IF(N222="základní",J222,0)</f>
        <v>0</v>
      </c>
      <c r="BF222" s="234">
        <f>IF(N222="snížená",J222,0)</f>
        <v>0</v>
      </c>
      <c r="BG222" s="234">
        <f>IF(N222="zákl. přenesená",J222,0)</f>
        <v>0</v>
      </c>
      <c r="BH222" s="234">
        <f>IF(N222="sníž. přenesená",J222,0)</f>
        <v>0</v>
      </c>
      <c r="BI222" s="234">
        <f>IF(N222="nulová",J222,0)</f>
        <v>0</v>
      </c>
      <c r="BJ222" s="18" t="s">
        <v>86</v>
      </c>
      <c r="BK222" s="234">
        <f>ROUND(I222*H222,2)</f>
        <v>0</v>
      </c>
      <c r="BL222" s="18" t="s">
        <v>168</v>
      </c>
      <c r="BM222" s="233" t="s">
        <v>2589</v>
      </c>
    </row>
    <row r="223" s="15" customFormat="1">
      <c r="A223" s="15"/>
      <c r="B223" s="275"/>
      <c r="C223" s="276"/>
      <c r="D223" s="254" t="s">
        <v>1361</v>
      </c>
      <c r="E223" s="277" t="s">
        <v>1</v>
      </c>
      <c r="F223" s="278" t="s">
        <v>2505</v>
      </c>
      <c r="G223" s="276"/>
      <c r="H223" s="277" t="s">
        <v>1</v>
      </c>
      <c r="I223" s="279"/>
      <c r="J223" s="276"/>
      <c r="K223" s="276"/>
      <c r="L223" s="280"/>
      <c r="M223" s="281"/>
      <c r="N223" s="282"/>
      <c r="O223" s="282"/>
      <c r="P223" s="282"/>
      <c r="Q223" s="282"/>
      <c r="R223" s="282"/>
      <c r="S223" s="282"/>
      <c r="T223" s="283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84" t="s">
        <v>1361</v>
      </c>
      <c r="AU223" s="284" t="s">
        <v>88</v>
      </c>
      <c r="AV223" s="15" t="s">
        <v>86</v>
      </c>
      <c r="AW223" s="15" t="s">
        <v>34</v>
      </c>
      <c r="AX223" s="15" t="s">
        <v>78</v>
      </c>
      <c r="AY223" s="284" t="s">
        <v>159</v>
      </c>
    </row>
    <row r="224" s="13" customFormat="1">
      <c r="A224" s="13"/>
      <c r="B224" s="252"/>
      <c r="C224" s="253"/>
      <c r="D224" s="254" t="s">
        <v>1361</v>
      </c>
      <c r="E224" s="255" t="s">
        <v>1</v>
      </c>
      <c r="F224" s="256" t="s">
        <v>2567</v>
      </c>
      <c r="G224" s="253"/>
      <c r="H224" s="257">
        <v>7.0339999999999998</v>
      </c>
      <c r="I224" s="258"/>
      <c r="J224" s="253"/>
      <c r="K224" s="253"/>
      <c r="L224" s="259"/>
      <c r="M224" s="260"/>
      <c r="N224" s="261"/>
      <c r="O224" s="261"/>
      <c r="P224" s="261"/>
      <c r="Q224" s="261"/>
      <c r="R224" s="261"/>
      <c r="S224" s="261"/>
      <c r="T224" s="26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3" t="s">
        <v>1361</v>
      </c>
      <c r="AU224" s="263" t="s">
        <v>88</v>
      </c>
      <c r="AV224" s="13" t="s">
        <v>88</v>
      </c>
      <c r="AW224" s="13" t="s">
        <v>34</v>
      </c>
      <c r="AX224" s="13" t="s">
        <v>78</v>
      </c>
      <c r="AY224" s="263" t="s">
        <v>159</v>
      </c>
    </row>
    <row r="225" s="14" customFormat="1">
      <c r="A225" s="14"/>
      <c r="B225" s="264"/>
      <c r="C225" s="265"/>
      <c r="D225" s="254" t="s">
        <v>1361</v>
      </c>
      <c r="E225" s="266" t="s">
        <v>1</v>
      </c>
      <c r="F225" s="267" t="s">
        <v>1363</v>
      </c>
      <c r="G225" s="265"/>
      <c r="H225" s="268">
        <v>7.0339999999999998</v>
      </c>
      <c r="I225" s="269"/>
      <c r="J225" s="265"/>
      <c r="K225" s="265"/>
      <c r="L225" s="270"/>
      <c r="M225" s="271"/>
      <c r="N225" s="272"/>
      <c r="O225" s="272"/>
      <c r="P225" s="272"/>
      <c r="Q225" s="272"/>
      <c r="R225" s="272"/>
      <c r="S225" s="272"/>
      <c r="T225" s="27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4" t="s">
        <v>1361</v>
      </c>
      <c r="AU225" s="274" t="s">
        <v>88</v>
      </c>
      <c r="AV225" s="14" t="s">
        <v>168</v>
      </c>
      <c r="AW225" s="14" t="s">
        <v>34</v>
      </c>
      <c r="AX225" s="14" t="s">
        <v>86</v>
      </c>
      <c r="AY225" s="274" t="s">
        <v>159</v>
      </c>
    </row>
    <row r="226" s="2" customFormat="1" ht="16.5" customHeight="1">
      <c r="A226" s="39"/>
      <c r="B226" s="40"/>
      <c r="C226" s="220" t="s">
        <v>269</v>
      </c>
      <c r="D226" s="220" t="s">
        <v>163</v>
      </c>
      <c r="E226" s="221" t="s">
        <v>2590</v>
      </c>
      <c r="F226" s="222" t="s">
        <v>2591</v>
      </c>
      <c r="G226" s="223" t="s">
        <v>1419</v>
      </c>
      <c r="H226" s="224">
        <v>7.2450000000000001</v>
      </c>
      <c r="I226" s="225"/>
      <c r="J226" s="226">
        <f>ROUND(I226*H226,2)</f>
        <v>0</v>
      </c>
      <c r="K226" s="227"/>
      <c r="L226" s="228"/>
      <c r="M226" s="229" t="s">
        <v>1</v>
      </c>
      <c r="N226" s="230" t="s">
        <v>43</v>
      </c>
      <c r="O226" s="92"/>
      <c r="P226" s="231">
        <f>O226*H226</f>
        <v>0</v>
      </c>
      <c r="Q226" s="231">
        <v>0.20000000000000001</v>
      </c>
      <c r="R226" s="231">
        <f>Q226*H226</f>
        <v>1.4490000000000001</v>
      </c>
      <c r="S226" s="231">
        <v>0</v>
      </c>
      <c r="T226" s="232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3" t="s">
        <v>167</v>
      </c>
      <c r="AT226" s="233" t="s">
        <v>163</v>
      </c>
      <c r="AU226" s="233" t="s">
        <v>88</v>
      </c>
      <c r="AY226" s="18" t="s">
        <v>159</v>
      </c>
      <c r="BE226" s="234">
        <f>IF(N226="základní",J226,0)</f>
        <v>0</v>
      </c>
      <c r="BF226" s="234">
        <f>IF(N226="snížená",J226,0)</f>
        <v>0</v>
      </c>
      <c r="BG226" s="234">
        <f>IF(N226="zákl. přenesená",J226,0)</f>
        <v>0</v>
      </c>
      <c r="BH226" s="234">
        <f>IF(N226="sníž. přenesená",J226,0)</f>
        <v>0</v>
      </c>
      <c r="BI226" s="234">
        <f>IF(N226="nulová",J226,0)</f>
        <v>0</v>
      </c>
      <c r="BJ226" s="18" t="s">
        <v>86</v>
      </c>
      <c r="BK226" s="234">
        <f>ROUND(I226*H226,2)</f>
        <v>0</v>
      </c>
      <c r="BL226" s="18" t="s">
        <v>168</v>
      </c>
      <c r="BM226" s="233" t="s">
        <v>2592</v>
      </c>
    </row>
    <row r="227" s="13" customFormat="1">
      <c r="A227" s="13"/>
      <c r="B227" s="252"/>
      <c r="C227" s="253"/>
      <c r="D227" s="254" t="s">
        <v>1361</v>
      </c>
      <c r="E227" s="253"/>
      <c r="F227" s="256" t="s">
        <v>2593</v>
      </c>
      <c r="G227" s="253"/>
      <c r="H227" s="257">
        <v>7.2450000000000001</v>
      </c>
      <c r="I227" s="258"/>
      <c r="J227" s="253"/>
      <c r="K227" s="253"/>
      <c r="L227" s="259"/>
      <c r="M227" s="260"/>
      <c r="N227" s="261"/>
      <c r="O227" s="261"/>
      <c r="P227" s="261"/>
      <c r="Q227" s="261"/>
      <c r="R227" s="261"/>
      <c r="S227" s="261"/>
      <c r="T227" s="26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3" t="s">
        <v>1361</v>
      </c>
      <c r="AU227" s="263" t="s">
        <v>88</v>
      </c>
      <c r="AV227" s="13" t="s">
        <v>88</v>
      </c>
      <c r="AW227" s="13" t="s">
        <v>4</v>
      </c>
      <c r="AX227" s="13" t="s">
        <v>86</v>
      </c>
      <c r="AY227" s="263" t="s">
        <v>159</v>
      </c>
    </row>
    <row r="228" s="12" customFormat="1" ht="22.8" customHeight="1">
      <c r="A228" s="12"/>
      <c r="B228" s="204"/>
      <c r="C228" s="205"/>
      <c r="D228" s="206" t="s">
        <v>77</v>
      </c>
      <c r="E228" s="218" t="s">
        <v>1628</v>
      </c>
      <c r="F228" s="218" t="s">
        <v>1629</v>
      </c>
      <c r="G228" s="205"/>
      <c r="H228" s="205"/>
      <c r="I228" s="208"/>
      <c r="J228" s="219">
        <f>BK228</f>
        <v>0</v>
      </c>
      <c r="K228" s="205"/>
      <c r="L228" s="210"/>
      <c r="M228" s="211"/>
      <c r="N228" s="212"/>
      <c r="O228" s="212"/>
      <c r="P228" s="213">
        <f>P229</f>
        <v>0</v>
      </c>
      <c r="Q228" s="212"/>
      <c r="R228" s="213">
        <f>R229</f>
        <v>0</v>
      </c>
      <c r="S228" s="212"/>
      <c r="T228" s="214">
        <f>T229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5" t="s">
        <v>162</v>
      </c>
      <c r="AT228" s="216" t="s">
        <v>77</v>
      </c>
      <c r="AU228" s="216" t="s">
        <v>86</v>
      </c>
      <c r="AY228" s="215" t="s">
        <v>159</v>
      </c>
      <c r="BK228" s="217">
        <f>BK229</f>
        <v>0</v>
      </c>
    </row>
    <row r="229" s="2" customFormat="1" ht="16.5" customHeight="1">
      <c r="A229" s="39"/>
      <c r="B229" s="40"/>
      <c r="C229" s="235" t="s">
        <v>275</v>
      </c>
      <c r="D229" s="235" t="s">
        <v>316</v>
      </c>
      <c r="E229" s="236" t="s">
        <v>2594</v>
      </c>
      <c r="F229" s="237" t="s">
        <v>2595</v>
      </c>
      <c r="G229" s="238" t="s">
        <v>1427</v>
      </c>
      <c r="H229" s="239">
        <v>13.782</v>
      </c>
      <c r="I229" s="240"/>
      <c r="J229" s="241">
        <f>ROUND(I229*H229,2)</f>
        <v>0</v>
      </c>
      <c r="K229" s="242"/>
      <c r="L229" s="45"/>
      <c r="M229" s="243" t="s">
        <v>1</v>
      </c>
      <c r="N229" s="244" t="s">
        <v>43</v>
      </c>
      <c r="O229" s="92"/>
      <c r="P229" s="231">
        <f>O229*H229</f>
        <v>0</v>
      </c>
      <c r="Q229" s="231">
        <v>0</v>
      </c>
      <c r="R229" s="231">
        <f>Q229*H229</f>
        <v>0</v>
      </c>
      <c r="S229" s="231">
        <v>0</v>
      </c>
      <c r="T229" s="232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3" t="s">
        <v>168</v>
      </c>
      <c r="AT229" s="233" t="s">
        <v>316</v>
      </c>
      <c r="AU229" s="233" t="s">
        <v>88</v>
      </c>
      <c r="AY229" s="18" t="s">
        <v>159</v>
      </c>
      <c r="BE229" s="234">
        <f>IF(N229="základní",J229,0)</f>
        <v>0</v>
      </c>
      <c r="BF229" s="234">
        <f>IF(N229="snížená",J229,0)</f>
        <v>0</v>
      </c>
      <c r="BG229" s="234">
        <f>IF(N229="zákl. přenesená",J229,0)</f>
        <v>0</v>
      </c>
      <c r="BH229" s="234">
        <f>IF(N229="sníž. přenesená",J229,0)</f>
        <v>0</v>
      </c>
      <c r="BI229" s="234">
        <f>IF(N229="nulová",J229,0)</f>
        <v>0</v>
      </c>
      <c r="BJ229" s="18" t="s">
        <v>86</v>
      </c>
      <c r="BK229" s="234">
        <f>ROUND(I229*H229,2)</f>
        <v>0</v>
      </c>
      <c r="BL229" s="18" t="s">
        <v>168</v>
      </c>
      <c r="BM229" s="233" t="s">
        <v>2596</v>
      </c>
    </row>
    <row r="230" s="12" customFormat="1" ht="25.92" customHeight="1">
      <c r="A230" s="12"/>
      <c r="B230" s="204"/>
      <c r="C230" s="205"/>
      <c r="D230" s="206" t="s">
        <v>77</v>
      </c>
      <c r="E230" s="207" t="s">
        <v>163</v>
      </c>
      <c r="F230" s="207" t="s">
        <v>2597</v>
      </c>
      <c r="G230" s="205"/>
      <c r="H230" s="205"/>
      <c r="I230" s="208"/>
      <c r="J230" s="209">
        <f>BK230</f>
        <v>0</v>
      </c>
      <c r="K230" s="205"/>
      <c r="L230" s="210"/>
      <c r="M230" s="211"/>
      <c r="N230" s="212"/>
      <c r="O230" s="212"/>
      <c r="P230" s="213">
        <f>P231</f>
        <v>0</v>
      </c>
      <c r="Q230" s="212"/>
      <c r="R230" s="213">
        <f>R231</f>
        <v>0.00010000000000000001</v>
      </c>
      <c r="S230" s="212"/>
      <c r="T230" s="214">
        <f>T231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5" t="s">
        <v>162</v>
      </c>
      <c r="AT230" s="216" t="s">
        <v>77</v>
      </c>
      <c r="AU230" s="216" t="s">
        <v>78</v>
      </c>
      <c r="AY230" s="215" t="s">
        <v>159</v>
      </c>
      <c r="BK230" s="217">
        <f>BK231</f>
        <v>0</v>
      </c>
    </row>
    <row r="231" s="12" customFormat="1" ht="22.8" customHeight="1">
      <c r="A231" s="12"/>
      <c r="B231" s="204"/>
      <c r="C231" s="205"/>
      <c r="D231" s="206" t="s">
        <v>77</v>
      </c>
      <c r="E231" s="218" t="s">
        <v>2598</v>
      </c>
      <c r="F231" s="218" t="s">
        <v>2599</v>
      </c>
      <c r="G231" s="205"/>
      <c r="H231" s="205"/>
      <c r="I231" s="208"/>
      <c r="J231" s="219">
        <f>BK231</f>
        <v>0</v>
      </c>
      <c r="K231" s="205"/>
      <c r="L231" s="210"/>
      <c r="M231" s="211"/>
      <c r="N231" s="212"/>
      <c r="O231" s="212"/>
      <c r="P231" s="213">
        <f>P232</f>
        <v>0</v>
      </c>
      <c r="Q231" s="212"/>
      <c r="R231" s="213">
        <f>R232</f>
        <v>0.00010000000000000001</v>
      </c>
      <c r="S231" s="212"/>
      <c r="T231" s="214">
        <f>T232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5" t="s">
        <v>162</v>
      </c>
      <c r="AT231" s="216" t="s">
        <v>77</v>
      </c>
      <c r="AU231" s="216" t="s">
        <v>86</v>
      </c>
      <c r="AY231" s="215" t="s">
        <v>159</v>
      </c>
      <c r="BK231" s="217">
        <f>BK232</f>
        <v>0</v>
      </c>
    </row>
    <row r="232" s="2" customFormat="1" ht="24.15" customHeight="1">
      <c r="A232" s="39"/>
      <c r="B232" s="40"/>
      <c r="C232" s="235" t="s">
        <v>279</v>
      </c>
      <c r="D232" s="235" t="s">
        <v>316</v>
      </c>
      <c r="E232" s="236" t="s">
        <v>2600</v>
      </c>
      <c r="F232" s="237" t="s">
        <v>2601</v>
      </c>
      <c r="G232" s="238" t="s">
        <v>341</v>
      </c>
      <c r="H232" s="239">
        <v>10</v>
      </c>
      <c r="I232" s="240"/>
      <c r="J232" s="241">
        <f>ROUND(I232*H232,2)</f>
        <v>0</v>
      </c>
      <c r="K232" s="242"/>
      <c r="L232" s="45"/>
      <c r="M232" s="245" t="s">
        <v>1</v>
      </c>
      <c r="N232" s="246" t="s">
        <v>43</v>
      </c>
      <c r="O232" s="247"/>
      <c r="P232" s="248">
        <f>O232*H232</f>
        <v>0</v>
      </c>
      <c r="Q232" s="248">
        <v>1.0000000000000001E-05</v>
      </c>
      <c r="R232" s="248">
        <f>Q232*H232</f>
        <v>0.00010000000000000001</v>
      </c>
      <c r="S232" s="248">
        <v>0</v>
      </c>
      <c r="T232" s="24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3" t="s">
        <v>168</v>
      </c>
      <c r="AT232" s="233" t="s">
        <v>316</v>
      </c>
      <c r="AU232" s="233" t="s">
        <v>88</v>
      </c>
      <c r="AY232" s="18" t="s">
        <v>159</v>
      </c>
      <c r="BE232" s="234">
        <f>IF(N232="základní",J232,0)</f>
        <v>0</v>
      </c>
      <c r="BF232" s="234">
        <f>IF(N232="snížená",J232,0)</f>
        <v>0</v>
      </c>
      <c r="BG232" s="234">
        <f>IF(N232="zákl. přenesená",J232,0)</f>
        <v>0</v>
      </c>
      <c r="BH232" s="234">
        <f>IF(N232="sníž. přenesená",J232,0)</f>
        <v>0</v>
      </c>
      <c r="BI232" s="234">
        <f>IF(N232="nulová",J232,0)</f>
        <v>0</v>
      </c>
      <c r="BJ232" s="18" t="s">
        <v>86</v>
      </c>
      <c r="BK232" s="234">
        <f>ROUND(I232*H232,2)</f>
        <v>0</v>
      </c>
      <c r="BL232" s="18" t="s">
        <v>168</v>
      </c>
      <c r="BM232" s="233" t="s">
        <v>2602</v>
      </c>
    </row>
    <row r="233" s="2" customFormat="1" ht="6.96" customHeight="1">
      <c r="A233" s="39"/>
      <c r="B233" s="67"/>
      <c r="C233" s="68"/>
      <c r="D233" s="68"/>
      <c r="E233" s="68"/>
      <c r="F233" s="68"/>
      <c r="G233" s="68"/>
      <c r="H233" s="68"/>
      <c r="I233" s="68"/>
      <c r="J233" s="68"/>
      <c r="K233" s="68"/>
      <c r="L233" s="45"/>
      <c r="M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</row>
  </sheetData>
  <sheetProtection sheet="1" autoFilter="0" formatColumns="0" formatRows="0" objects="1" scenarios="1" spinCount="100000" saltValue="kelHPFMwlAsnuBjWOfvM5WT5bcudDqQqIUgWxiR+40a5cw0TV+auJjhFiGZbg+yZyZfuJ3JUq749a0XTajP52Q==" hashValue="RqUZX4jKiLo2HNqpJ9mx06O7ATjq7JH5itkMb/dLONUD/eGDfd1kiHUXI/zzrGS6u74W8okyUkY8Qw+5o/Z9zw==" algorithmName="SHA-512" password="CC35"/>
  <autoFilter ref="C125:K232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Dvořák Pavel</dc:creator>
  <cp:lastModifiedBy>Dvořák Pavel</cp:lastModifiedBy>
  <dcterms:created xsi:type="dcterms:W3CDTF">2025-01-22T11:36:18Z</dcterms:created>
  <dcterms:modified xsi:type="dcterms:W3CDTF">2025-01-22T11:36:26Z</dcterms:modified>
</cp:coreProperties>
</file>